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9200" windowHeight="1113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<sst xmlns="http://schemas.openxmlformats.org/spreadsheetml/2006/main" count="490" uniqueCount="347">
  <si>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</si>
  <si>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</si>
  <si>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</si>
  <si>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</si>
  <si>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</si>
  <si>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</si>
  <si>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</si>
  <si>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</si>
  <si>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</si>
  <si>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</si>
  <si>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</si>
  <si>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</si>
  <si>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</si>
  <si>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</si>
  <si>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</si>
  <si>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</si>
  <si>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</si>
  <si>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</si>
  <si>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</si>
  <si>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</si>
  <si>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</si>
  <si>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</si>
  <si>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</si>
  <si>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</si>
  <si>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</si>
  <si>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</si>
  <si>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</si>
  <si>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</si>
  <si>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</si>
  <si>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</si>
  <si>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</si>
  <si>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</si>
  <si>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</si>
  <si>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</si>
  <si>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</si>
  <si>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</si>
  <si>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</si>
  <si>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</si>
  <si>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</si>
  <si>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</si>
  <si>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</si>
  <si>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</si>
  <si>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</si>
  <si>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</si>
  <si>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</si>
  <si>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</si>
  <si>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</si>
  <si>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</si>
  <si>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</si>
  <si>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</si>
  <si>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</si>
  <si>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</si>
  <si>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</si>
  <si>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</si>
  <si>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</si>
  <si>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</si>
  <si>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</si>
  <si>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</si>
  <si>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</si>
  <si>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</si>
  <si>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</si>
  <si>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</si>
  <si>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</si>
  <si>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</si>
  <si>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</si>
  <si>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</si>
  <si>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</si>
  <si>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</si>
  <si>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</si>
  <si>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</si>
  <si>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</si>
  <si>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</si>
  <si>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</si>
  <si>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</si>
  <si>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</si>
  <si>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</si>
  <si>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</si>
  <si>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</si>
  <si>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</si>
  <si>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</si>
  <si>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</si>
  <si>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</si>
  <si>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</si>
  <si>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</si>
  <si>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</si>
  <si>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</si>
  <si>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</si>
  <si>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</si>
  <si>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</si>
  <si>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</si>
  <si>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</si>
  <si>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</si>
  <si>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</si>
  <si>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</si>
  <si>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</si>
  <si>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</si>
  <si>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</si>
  <si>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</si>
  <si>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</si>
  <si>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</si>
  <si>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</si>
  <si>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</si>
  <si>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</si>
  <si>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</si>
  <si>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</si>
  <si>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</si>
  <si>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</si>
  <si>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</si>
  <si>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</si>
  <si>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</si>
  <si>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</si>
  <si>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</si>
  <si>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</si>
  <si>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</si>
  <si>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</si>
  <si>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</si>
  <si>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</si>
  <si>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</si>
  <si>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</si>
  <si>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</si>
  <si>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</si>
  <si>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</si>
  <si>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</si>
  <si>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</si>
  <si>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</si>
  <si>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</si>
  <si>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</si>
  <si>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</si>
  <si>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</si>
  <si>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</si>
  <si>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</si>
  <si>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</si>
  <si>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</si>
  <si>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</si>
  <si>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</si>
  <si>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</si>
  <si>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</si>
  <si>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</si>
  <si>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</si>
  <si>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</si>
  <si>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</si>
  <si>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</si>
  <si>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</si>
  <si>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</si>
  <si>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</si>
  <si>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</si>
  <si>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</si>
  <si>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</si>
  <si>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</si>
  <si>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</si>
  <si>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</si>
  <si>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</si>
  <si>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</si>
  <si>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</si>
  <si>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</si>
  <si>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</si>
  <si>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</si>
  <si>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</si>
  <si>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</si>
  <si>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</si>
  <si>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</si>
  <si>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</si>
  <si>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</si>
  <si>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</si>
  <si>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</si>
  <si>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</si>
  <si>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</si>
  <si>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</si>
  <si>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</si>
  <si>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</si>
  <si>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</si>
  <si>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</si>
  <si>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</si>
  <si>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</si>
  <si>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</si>
  <si>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</si>
  <si>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</si>
  <si>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</si>
  <si>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</si>
  <si>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</si>
  <si>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</si>
  <si>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</si>
  <si>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</si>
  <si>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</si>
  <si>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</si>
  <si>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</si>
  <si>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</si>
  <si>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</si>
  <si>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</si>
  <si>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</si>
  <si>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</si>
  <si>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</si>
  <si>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</si>
  <si>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</si>
  <si>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</si>
  <si>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</si>
  <si>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</si>
  <si>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</si>
  <si>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</si>
  <si>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</si>
  <si>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</si>
  <si>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</si>
  <si>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</si>
  <si>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</si>
  <si>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</si>
  <si>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</si>
  <si>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</si>
  <si>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</si>
  <si>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</si>
  <si>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</si>
  <si>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</si>
  <si>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</si>
  <si>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</si>
  <si>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</si>
  <si>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</si>
  <si>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</si>
  <si>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</si>
  <si>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</si>
  <si>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</si>
  <si>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</si>
  <si>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</si>
  <si>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</si>
  <si>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</si>
  <si>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</si>
  <si>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</si>
  <si>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</si>
  <si>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</si>
  <si>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</si>
  <si>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</si>
  <si>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</si>
  <si>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</si>
  <si>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</si>
  <si>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</si>
  <si>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</si>
  <si>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</si>
  <si>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</si>
  <si>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</si>
  <si>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</si>
  <si>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</si>
  <si>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</si>
  <si>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</si>
  <si>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</si>
  <si>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</si>
  <si>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</si>
  <si>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</si>
  <si>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</si>
  <si>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</si>
  <si>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</si>
  <si>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</si>
  <si>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</si>
  <si>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</si>
  <si>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</si>
  <si>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</si>
  <si>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</si>
  <si>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</si>
  <si>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</si>
  <si>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</si>
  <si>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</si>
  <si>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</si>
  <si>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</si>
  <si>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</si>
  <si>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</si>
  <si>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</si>
  <si>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</si>
  <si>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</si>
  <si>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</si>
  <si>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</si>
  <si>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</si>
  <si>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</si>
  <si>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</si>
  <si>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</si>
  <si>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</si>
  <si>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</si>
  <si>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</si>
  <si>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</si>
  <si>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</si>
  <si>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</si>
  <si>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</si>
  <si>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</si>
  <si>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</si>
  <si>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</si>
  <si>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</si>
  <si>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</si>
  <si>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</si>
  <si>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</si>
  <si>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</si>
  <si>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</si>
  <si>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</si>
  <si>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</si>
  <si>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</si>
  <si>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</si>
  <si>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</si>
  <si>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</si>
  <si>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</si>
  <si>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</si>
  <si>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</si>
  <si>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</si>
  <si>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</si>
  <si>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</si>
  <si>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</si>
  <si>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</si>
  <si>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</si>
  <si>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</si>
  <si>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</si>
  <si>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</si>
  <si>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</si>
  <si>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</si>
  <si>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</si>
  <si>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</si>
  <si>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</si>
  <si>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</si>
  <si>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</si>
  <si>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</si>
  <si>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</si>
  <si>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Шмыглов И. С.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</si>
  <si>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</si>
  <si>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</si>
  <si>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</si>
  <si>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</si>
  <si>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</si>
  <si>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</si>
  <si>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</si>
  <si>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</si>
  <si>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</si>
  <si>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</si>
  <si>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</si>
  <si>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</si>
  <si>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</si>
  <si>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</si>
  <si>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</si>
  <si>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</si>
  <si>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</si>
  <si>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</si>
  <si>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 xml:space="preserve">ОДН  ГВС </t>
  </si>
  <si>
    <t>Оплата ГВС</t>
  </si>
  <si>
    <t>Цена ТБО</t>
  </si>
  <si>
    <t>Оплата ТБО</t>
  </si>
  <si>
    <t>Кубы ГВС</t>
  </si>
  <si>
    <t>Оплата ОТОПЛ.</t>
  </si>
  <si>
    <t>Ж.П. отопл</t>
  </si>
  <si>
    <t>Бреус С.Н.</t>
  </si>
  <si>
    <t>колчел.</t>
  </si>
  <si>
    <t>Ф. И. О. СОБСТВЕН.</t>
  </si>
  <si>
    <t>ГВС+      ОДН</t>
  </si>
  <si>
    <t xml:space="preserve"> РАСЧЕТ ГВС И ОДН  ГВС, ТБО, ОТОПЛЕНИЕ  ЗА АПРЕЛЬ 2016 года</t>
  </si>
  <si>
    <t>Радуль  Е. В.</t>
  </si>
  <si>
    <t>КОЭФ ОДГВ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</si>
</sst>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40"/>
      <c r="U1" s="1"/>
      <c r="CJ1" s="158" t="s">
        <v>19</v>
      </c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Z1">
        <v>3</v>
      </c>
    </row>
    <row r="2" spans="1:100" ht="14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  <c r="T2" s="140"/>
      <c r="U2" s="1"/>
      <c r="W2" s="141" t="s">
        <v>2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0"/>
      <c r="AZ2" s="159" t="s">
        <v>172</v>
      </c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</row>
    <row r="3" spans="1:100" ht="14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40"/>
      <c r="U3" s="1"/>
      <c r="W3" s="141" t="s">
        <v>3</v>
      </c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Y3" s="152" t="s">
        <v>20</v>
      </c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</row>
    <row r="4" spans="1:21" ht="9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7" t="s">
        <v>153</v>
      </c>
      <c r="T4" s="137"/>
      <c r="U4" s="1"/>
    </row>
    <row r="5" spans="1:100" ht="14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7"/>
      <c r="T5" s="137"/>
      <c r="U5" s="1"/>
      <c r="W5" s="141" t="s">
        <v>4</v>
      </c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Y5" s="153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7"/>
      <c r="T6" s="137"/>
      <c r="U6" s="1"/>
      <c r="W6" s="143" t="s">
        <v>7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Y6" s="144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7"/>
      <c r="T7" s="137"/>
      <c r="U7" s="1"/>
      <c r="W7" s="141" t="s">
        <v>8</v>
      </c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P7" s="142" t="str">
        <f>INDEX(жильцы!A:A,CZ1)</f>
        <v>Государева Людмила Николаевна</v>
      </c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</row>
    <row r="8" spans="1:100" ht="14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7"/>
      <c r="T8" s="137"/>
      <c r="U8" s="1"/>
      <c r="W8" s="136" t="s">
        <v>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P8" s="122" t="str">
        <f>INDEX(жильцы!B:B,CZ1)</f>
        <v>ст. Павловская, ул. Первомайская, 28, кв. 3</v>
      </c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60" t="s">
        <v>25</v>
      </c>
      <c r="CL8" s="160"/>
      <c r="CM8" s="160"/>
      <c r="CN8" s="160"/>
      <c r="CO8" s="160"/>
      <c r="CP8" s="122" t="str">
        <f>INDEX(жильцы!C:C,CZ1)</f>
        <v>5-77-30</v>
      </c>
      <c r="CQ8" s="122"/>
      <c r="CR8" s="122"/>
      <c r="CS8" s="122"/>
      <c r="CT8" s="122"/>
      <c r="CU8" s="122"/>
      <c r="CV8" s="122"/>
    </row>
    <row r="9" spans="1:100" ht="14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7"/>
      <c r="T9" s="137"/>
      <c r="U9" s="1"/>
      <c r="W9" s="149" t="s">
        <v>182</v>
      </c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1" t="s">
        <v>13</v>
      </c>
      <c r="CO9" s="151"/>
      <c r="CP9" s="151"/>
      <c r="CQ9" s="151"/>
      <c r="CR9" s="151"/>
      <c r="CS9" s="151"/>
      <c r="CT9" s="151"/>
      <c r="CU9" s="151"/>
      <c r="CV9" s="151"/>
    </row>
    <row r="10" spans="1:100" ht="14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7"/>
      <c r="T10" s="137"/>
      <c r="U10" s="1"/>
      <c r="W10" s="148" t="s">
        <v>10</v>
      </c>
      <c r="X10" s="136"/>
      <c r="Y10" s="136"/>
      <c r="Z10" s="136"/>
      <c r="AA10" s="136">
        <f>INDEX(жильцы!G:G,CZ1)</f>
        <v>2803</v>
      </c>
      <c r="AB10" s="136"/>
      <c r="AC10" s="136"/>
      <c r="AD10" s="136"/>
      <c r="AE10" s="136"/>
      <c r="AF10" s="136"/>
      <c r="AG10" s="136"/>
      <c r="AH10" s="14"/>
      <c r="AI10" s="136" t="s">
        <v>11</v>
      </c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0"/>
      <c r="BH10" s="135">
        <f>INDEX(жильцы!E:E,CZ1)</f>
        <v>35.2</v>
      </c>
      <c r="BI10" s="135"/>
      <c r="BJ10" s="135"/>
      <c r="BK10" s="135"/>
      <c r="BL10" s="135"/>
      <c r="BM10" s="135"/>
      <c r="BN10" s="135"/>
      <c r="BO10" s="135"/>
      <c r="BP10" s="138" t="s">
        <v>12</v>
      </c>
      <c r="BQ10" s="138"/>
      <c r="BR10" s="138"/>
      <c r="BS10" s="138"/>
      <c r="BT10" s="138"/>
      <c r="BU10" s="138"/>
      <c r="BV10" s="124">
        <v>10.84</v>
      </c>
      <c r="BW10" s="124"/>
      <c r="BX10" s="124"/>
      <c r="BY10" s="124"/>
      <c r="BZ10" s="124"/>
      <c r="CA10" s="124"/>
      <c r="CB10" s="124"/>
      <c r="CC10" s="15"/>
      <c r="CD10" s="135">
        <f aca="true" t="shared" si="0" ref="CD10:CD16">BH10*BV10</f>
        <v>381.56800000000004</v>
      </c>
      <c r="CE10" s="135"/>
      <c r="CF10" s="135"/>
      <c r="CG10" s="135"/>
      <c r="CH10" s="135"/>
      <c r="CI10" s="135"/>
      <c r="CJ10" s="135"/>
      <c r="CK10" s="135"/>
      <c r="CL10" s="135"/>
      <c r="CM10" s="15"/>
      <c r="CN10" s="125">
        <f>SUM(G3:G52)</f>
        <v>0</v>
      </c>
      <c r="CO10" s="126"/>
      <c r="CP10" s="126"/>
      <c r="CQ10" s="126"/>
      <c r="CR10" s="126"/>
      <c r="CS10" s="126"/>
      <c r="CT10" s="126"/>
      <c r="CU10" s="126"/>
      <c r="CV10" s="127"/>
    </row>
    <row r="11" spans="1:100" ht="14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7"/>
      <c r="T11" s="13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6" t="s">
        <v>160</v>
      </c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4"/>
      <c r="BH11" s="162">
        <f>BH10</f>
        <v>35.2</v>
      </c>
      <c r="BI11" s="134"/>
      <c r="BJ11" s="134"/>
      <c r="BK11" s="134"/>
      <c r="BL11" s="134"/>
      <c r="BM11" s="134"/>
      <c r="BN11" s="134"/>
      <c r="BO11" s="134"/>
      <c r="BP11" s="161" t="s">
        <v>12</v>
      </c>
      <c r="BQ11" s="161"/>
      <c r="BR11" s="161"/>
      <c r="BS11" s="161"/>
      <c r="BT11" s="161"/>
      <c r="BU11" s="161"/>
      <c r="BV11" s="135">
        <v>1.38</v>
      </c>
      <c r="BW11" s="135"/>
      <c r="BX11" s="135"/>
      <c r="BY11" s="135"/>
      <c r="BZ11" s="135"/>
      <c r="CA11" s="135"/>
      <c r="CB11" s="135"/>
      <c r="CC11" s="15"/>
      <c r="CD11" s="135">
        <f>BH11*BV11</f>
        <v>48.576</v>
      </c>
      <c r="CE11" s="135"/>
      <c r="CF11" s="135"/>
      <c r="CG11" s="135"/>
      <c r="CH11" s="135"/>
      <c r="CI11" s="135"/>
      <c r="CJ11" s="135"/>
      <c r="CK11" s="135"/>
      <c r="CL11" s="135"/>
      <c r="CM11" s="15"/>
      <c r="CN11" s="128"/>
      <c r="CO11" s="129"/>
      <c r="CP11" s="129"/>
      <c r="CQ11" s="129"/>
      <c r="CR11" s="129"/>
      <c r="CS11" s="129"/>
      <c r="CT11" s="129"/>
      <c r="CU11" s="129"/>
      <c r="CV11" s="130"/>
    </row>
    <row r="12" spans="1:100" ht="14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7"/>
      <c r="T12" s="13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6" t="s">
        <v>151</v>
      </c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4"/>
      <c r="BH12" s="135">
        <f>INDEX(жильцы!D:D,CZ1)</f>
        <v>35.2</v>
      </c>
      <c r="BI12" s="135"/>
      <c r="BJ12" s="135"/>
      <c r="BK12" s="135"/>
      <c r="BL12" s="135"/>
      <c r="BM12" s="135"/>
      <c r="BN12" s="135"/>
      <c r="BO12" s="135"/>
      <c r="BP12" s="138" t="s">
        <v>12</v>
      </c>
      <c r="BQ12" s="138"/>
      <c r="BR12" s="138"/>
      <c r="BS12" s="138"/>
      <c r="BT12" s="138"/>
      <c r="BU12" s="138"/>
      <c r="BV12" s="135">
        <v>0</v>
      </c>
      <c r="BW12" s="135"/>
      <c r="BX12" s="135"/>
      <c r="BY12" s="135"/>
      <c r="BZ12" s="135"/>
      <c r="CA12" s="135"/>
      <c r="CB12" s="135"/>
      <c r="CC12" s="15"/>
      <c r="CD12" s="135">
        <f>BH12*BV12</f>
        <v>0</v>
      </c>
      <c r="CE12" s="135"/>
      <c r="CF12" s="135"/>
      <c r="CG12" s="135"/>
      <c r="CH12" s="135"/>
      <c r="CI12" s="135"/>
      <c r="CJ12" s="135"/>
      <c r="CK12" s="135"/>
      <c r="CL12" s="135"/>
      <c r="CM12" s="15"/>
      <c r="CN12" s="128"/>
      <c r="CO12" s="129"/>
      <c r="CP12" s="129"/>
      <c r="CQ12" s="129"/>
      <c r="CR12" s="129"/>
      <c r="CS12" s="129"/>
      <c r="CT12" s="129"/>
      <c r="CU12" s="129"/>
      <c r="CV12" s="130"/>
    </row>
    <row r="13" spans="1:100" ht="14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7"/>
      <c r="T13" s="13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6" t="s">
        <v>162</v>
      </c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4"/>
      <c r="BH13" s="134">
        <v>2</v>
      </c>
      <c r="BI13" s="134"/>
      <c r="BJ13" s="134"/>
      <c r="BK13" s="134"/>
      <c r="BL13" s="134"/>
      <c r="BM13" s="134"/>
      <c r="BN13" s="134"/>
      <c r="BO13" s="134"/>
      <c r="BP13" s="136" t="s">
        <v>14</v>
      </c>
      <c r="BQ13" s="136"/>
      <c r="BR13" s="136"/>
      <c r="BS13" s="136"/>
      <c r="BT13" s="136"/>
      <c r="BU13" s="136"/>
      <c r="BV13" s="135">
        <v>356.85</v>
      </c>
      <c r="BW13" s="135"/>
      <c r="BX13" s="135"/>
      <c r="BY13" s="135"/>
      <c r="BZ13" s="135"/>
      <c r="CA13" s="135"/>
      <c r="CB13" s="135"/>
      <c r="CC13" s="15"/>
      <c r="CD13" s="135">
        <f>BH13*BV13</f>
        <v>713.7</v>
      </c>
      <c r="CE13" s="135"/>
      <c r="CF13" s="135"/>
      <c r="CG13" s="135"/>
      <c r="CH13" s="135"/>
      <c r="CI13" s="135"/>
      <c r="CJ13" s="135"/>
      <c r="CK13" s="135"/>
      <c r="CL13" s="135"/>
      <c r="CM13" s="15"/>
      <c r="CN13" s="128"/>
      <c r="CO13" s="129"/>
      <c r="CP13" s="129"/>
      <c r="CQ13" s="129"/>
      <c r="CR13" s="129"/>
      <c r="CS13" s="129"/>
      <c r="CT13" s="129"/>
      <c r="CU13" s="129"/>
      <c r="CV13" s="130"/>
    </row>
    <row r="14" spans="1:100" ht="14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7"/>
      <c r="T14" s="13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6" t="s">
        <v>154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4"/>
      <c r="BH14" s="134">
        <v>8</v>
      </c>
      <c r="BI14" s="134"/>
      <c r="BJ14" s="134"/>
      <c r="BK14" s="134"/>
      <c r="BL14" s="134"/>
      <c r="BM14" s="134"/>
      <c r="BN14" s="134"/>
      <c r="BO14" s="134"/>
      <c r="BP14" s="136" t="s">
        <v>14</v>
      </c>
      <c r="BQ14" s="136"/>
      <c r="BR14" s="136"/>
      <c r="BS14" s="136"/>
      <c r="BT14" s="136"/>
      <c r="BU14" s="136"/>
      <c r="BV14" s="135">
        <v>23.93</v>
      </c>
      <c r="BW14" s="135"/>
      <c r="BX14" s="135"/>
      <c r="BY14" s="135"/>
      <c r="BZ14" s="135"/>
      <c r="CA14" s="135"/>
      <c r="CB14" s="135"/>
      <c r="CC14" s="15"/>
      <c r="CD14" s="135">
        <f t="shared" si="0"/>
        <v>191.44</v>
      </c>
      <c r="CE14" s="135"/>
      <c r="CF14" s="135"/>
      <c r="CG14" s="135"/>
      <c r="CH14" s="135"/>
      <c r="CI14" s="135"/>
      <c r="CJ14" s="135"/>
      <c r="CK14" s="135"/>
      <c r="CL14" s="135"/>
      <c r="CM14" s="15"/>
      <c r="CN14" s="128"/>
      <c r="CO14" s="129"/>
      <c r="CP14" s="129"/>
      <c r="CQ14" s="129"/>
      <c r="CR14" s="129"/>
      <c r="CS14" s="129"/>
      <c r="CT14" s="129"/>
      <c r="CU14" s="129"/>
      <c r="CV14" s="130"/>
    </row>
    <row r="15" spans="1:100" s="24" customFormat="1" ht="14.2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7"/>
      <c r="T15" s="13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5" t="s">
        <v>167</v>
      </c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4"/>
      <c r="BH15" s="134">
        <v>14.5</v>
      </c>
      <c r="BI15" s="134"/>
      <c r="BJ15" s="134"/>
      <c r="BK15" s="134"/>
      <c r="BL15" s="134"/>
      <c r="BM15" s="134"/>
      <c r="BN15" s="134"/>
      <c r="BO15" s="134"/>
      <c r="BP15" s="165" t="s">
        <v>161</v>
      </c>
      <c r="BQ15" s="165"/>
      <c r="BR15" s="165"/>
      <c r="BS15" s="165"/>
      <c r="BT15" s="165"/>
      <c r="BU15" s="165"/>
      <c r="BV15" s="135">
        <v>2.26</v>
      </c>
      <c r="BW15" s="135"/>
      <c r="BX15" s="135"/>
      <c r="BY15" s="135"/>
      <c r="BZ15" s="135"/>
      <c r="CA15" s="135"/>
      <c r="CB15" s="135"/>
      <c r="CC15" s="23"/>
      <c r="CD15" s="135">
        <f>BH15*BV15</f>
        <v>32.769999999999996</v>
      </c>
      <c r="CE15" s="135"/>
      <c r="CF15" s="135"/>
      <c r="CG15" s="135"/>
      <c r="CH15" s="135"/>
      <c r="CI15" s="135"/>
      <c r="CJ15" s="135"/>
      <c r="CK15" s="135"/>
      <c r="CL15" s="135"/>
      <c r="CM15" s="25"/>
      <c r="CN15" s="128"/>
      <c r="CO15" s="129"/>
      <c r="CP15" s="129"/>
      <c r="CQ15" s="129"/>
      <c r="CR15" s="129"/>
      <c r="CS15" s="129"/>
      <c r="CT15" s="129"/>
      <c r="CU15" s="129"/>
      <c r="CV15" s="130"/>
    </row>
    <row r="16" spans="1:100" ht="14.2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7"/>
      <c r="T16" s="13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2" t="s">
        <v>171</v>
      </c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6"/>
      <c r="BH16" s="163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42" t="s">
        <v>14</v>
      </c>
      <c r="BQ16" s="142"/>
      <c r="BR16" s="142"/>
      <c r="BS16" s="142"/>
      <c r="BT16" s="142"/>
      <c r="BU16" s="142"/>
      <c r="BV16" s="123">
        <v>42.1</v>
      </c>
      <c r="BW16" s="123"/>
      <c r="BX16" s="123"/>
      <c r="BY16" s="123"/>
      <c r="BZ16" s="123"/>
      <c r="CA16" s="123"/>
      <c r="CB16" s="123"/>
      <c r="CC16" s="13"/>
      <c r="CD16" s="123">
        <f t="shared" si="0"/>
        <v>421</v>
      </c>
      <c r="CE16" s="123"/>
      <c r="CF16" s="123"/>
      <c r="CG16" s="123"/>
      <c r="CH16" s="123"/>
      <c r="CI16" s="123"/>
      <c r="CJ16" s="123"/>
      <c r="CK16" s="123"/>
      <c r="CL16" s="123"/>
      <c r="CM16" s="13"/>
      <c r="CN16" s="131"/>
      <c r="CO16" s="132"/>
      <c r="CP16" s="132"/>
      <c r="CQ16" s="132"/>
      <c r="CR16" s="132"/>
      <c r="CS16" s="132"/>
      <c r="CT16" s="132"/>
      <c r="CU16" s="132"/>
      <c r="CV16" s="133"/>
    </row>
    <row r="17" spans="1:78" ht="14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7"/>
      <c r="T17" s="13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1" t="s">
        <v>17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41" t="s">
        <v>18</v>
      </c>
      <c r="BQ18" s="141"/>
      <c r="BR18" s="141"/>
      <c r="BS18" s="141"/>
      <c r="BT18" s="141"/>
      <c r="BU18" s="141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9" t="s">
        <v>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  <c r="T21" s="140"/>
      <c r="U21" s="1"/>
      <c r="CJ21" s="158" t="s">
        <v>19</v>
      </c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</row>
    <row r="22" spans="1:100" ht="14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T22" s="140"/>
      <c r="U22" s="1"/>
      <c r="W22" s="141" t="s">
        <v>2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0"/>
      <c r="AZ22" s="159" t="s">
        <v>172</v>
      </c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</row>
    <row r="23" spans="1:100" ht="14.2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  <c r="T23" s="140"/>
      <c r="U23" s="1"/>
      <c r="W23" s="141" t="s">
        <v>3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Y23" s="152" t="s">
        <v>20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</row>
    <row r="24" spans="1:21" ht="8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7" t="s">
        <v>166</v>
      </c>
      <c r="T24" s="137"/>
      <c r="U24" s="1"/>
    </row>
    <row r="25" spans="1:100" ht="14.2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7"/>
      <c r="T25" s="137"/>
      <c r="U25" s="1"/>
      <c r="W25" s="141" t="s">
        <v>4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Y25" s="153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7"/>
      <c r="T26" s="137"/>
      <c r="U26" s="1"/>
      <c r="W26" s="143" t="s">
        <v>7</v>
      </c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Y26" s="144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7"/>
      <c r="T27" s="137"/>
      <c r="U27" s="1"/>
      <c r="W27" s="141" t="s">
        <v>8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P27" s="142" t="str">
        <f>AP7</f>
        <v>Государева Людмила Николаевна</v>
      </c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</row>
    <row r="28" spans="1:100" ht="14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7"/>
      <c r="T28" s="137"/>
      <c r="U28" s="1"/>
      <c r="W28" s="136" t="s">
        <v>9</v>
      </c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P28" s="122" t="str">
        <f>AP8</f>
        <v>ст. Павловская, ул. Первомайская, 28, кв. 3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60" t="s">
        <v>25</v>
      </c>
      <c r="CL28" s="160"/>
      <c r="CM28" s="160"/>
      <c r="CN28" s="160"/>
      <c r="CO28" s="160"/>
      <c r="CP28" s="122" t="str">
        <f>CP8</f>
        <v>5-77-30</v>
      </c>
      <c r="CQ28" s="122"/>
      <c r="CR28" s="122"/>
      <c r="CS28" s="122"/>
      <c r="CT28" s="122"/>
      <c r="CU28" s="122"/>
      <c r="CV28" s="122"/>
    </row>
    <row r="29" spans="1:100" ht="14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7"/>
      <c r="T29" s="137"/>
      <c r="U29" s="1"/>
      <c r="W29" s="149" t="s">
        <v>183</v>
      </c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1" t="s">
        <v>13</v>
      </c>
      <c r="CO29" s="151"/>
      <c r="CP29" s="151"/>
      <c r="CQ29" s="151"/>
      <c r="CR29" s="151"/>
      <c r="CS29" s="151"/>
      <c r="CT29" s="151"/>
      <c r="CU29" s="151"/>
      <c r="CV29" s="151"/>
    </row>
    <row r="30" spans="1:131" ht="14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7"/>
      <c r="T30" s="137"/>
      <c r="U30" s="1"/>
      <c r="W30" s="148" t="s">
        <v>10</v>
      </c>
      <c r="X30" s="136"/>
      <c r="Y30" s="136"/>
      <c r="Z30" s="136"/>
      <c r="AA30" s="136">
        <f>AA10</f>
        <v>2803</v>
      </c>
      <c r="AB30" s="136"/>
      <c r="AC30" s="136"/>
      <c r="AD30" s="136"/>
      <c r="AE30" s="136"/>
      <c r="AF30" s="136"/>
      <c r="AG30" s="136"/>
      <c r="AH30" s="14"/>
      <c r="AI30" s="136" t="s">
        <v>11</v>
      </c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0"/>
      <c r="BH30" s="135">
        <f>BH10</f>
        <v>35.2</v>
      </c>
      <c r="BI30" s="135"/>
      <c r="BJ30" s="135"/>
      <c r="BK30" s="135"/>
      <c r="BL30" s="135"/>
      <c r="BM30" s="135"/>
      <c r="BN30" s="135"/>
      <c r="BO30" s="135"/>
      <c r="BP30" s="138" t="s">
        <v>12</v>
      </c>
      <c r="BQ30" s="138"/>
      <c r="BR30" s="138"/>
      <c r="BS30" s="138"/>
      <c r="BT30" s="138"/>
      <c r="BU30" s="138"/>
      <c r="BV30" s="124">
        <f>BV10</f>
        <v>10.84</v>
      </c>
      <c r="BW30" s="124"/>
      <c r="BX30" s="124"/>
      <c r="BY30" s="124"/>
      <c r="BZ30" s="124"/>
      <c r="CA30" s="124"/>
      <c r="CB30" s="124"/>
      <c r="CC30" s="15"/>
      <c r="CD30" s="135">
        <f>CD10</f>
        <v>381.56800000000004</v>
      </c>
      <c r="CE30" s="135"/>
      <c r="CF30" s="135"/>
      <c r="CG30" s="135"/>
      <c r="CH30" s="135"/>
      <c r="CI30" s="135"/>
      <c r="CJ30" s="135"/>
      <c r="CK30" s="135"/>
      <c r="CL30" s="135"/>
      <c r="CM30" s="15"/>
      <c r="CN30" s="125">
        <f>SUM(CD30:CL36)</f>
        <v>1789.054</v>
      </c>
      <c r="CO30" s="126"/>
      <c r="CP30" s="126"/>
      <c r="CQ30" s="126"/>
      <c r="CR30" s="126"/>
      <c r="CS30" s="126"/>
      <c r="CT30" s="126"/>
      <c r="CU30" s="126"/>
      <c r="CV30" s="12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7"/>
      <c r="T31" s="13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6" t="s">
        <v>160</v>
      </c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4"/>
      <c r="BH31" s="162">
        <f>BH30</f>
        <v>35.2</v>
      </c>
      <c r="BI31" s="134"/>
      <c r="BJ31" s="134"/>
      <c r="BK31" s="134"/>
      <c r="BL31" s="134"/>
      <c r="BM31" s="134"/>
      <c r="BN31" s="134"/>
      <c r="BO31" s="134"/>
      <c r="BP31" s="161" t="s">
        <v>12</v>
      </c>
      <c r="BQ31" s="161"/>
      <c r="BR31" s="161"/>
      <c r="BS31" s="161"/>
      <c r="BT31" s="161"/>
      <c r="BU31" s="161"/>
      <c r="BV31" s="124">
        <f aca="true" t="shared" si="1" ref="BV31:BV36">BV11</f>
        <v>1.38</v>
      </c>
      <c r="BW31" s="124"/>
      <c r="BX31" s="124"/>
      <c r="BY31" s="124"/>
      <c r="BZ31" s="124"/>
      <c r="CA31" s="124"/>
      <c r="CB31" s="124"/>
      <c r="CC31" s="15"/>
      <c r="CD31" s="135">
        <f aca="true" t="shared" si="2" ref="CD31:CD36">CD11</f>
        <v>48.576</v>
      </c>
      <c r="CE31" s="135"/>
      <c r="CF31" s="135"/>
      <c r="CG31" s="135"/>
      <c r="CH31" s="135"/>
      <c r="CI31" s="135"/>
      <c r="CJ31" s="135"/>
      <c r="CK31" s="135"/>
      <c r="CL31" s="135"/>
      <c r="CM31" s="15"/>
      <c r="CN31" s="128"/>
      <c r="CO31" s="129"/>
      <c r="CP31" s="129"/>
      <c r="CQ31" s="129"/>
      <c r="CR31" s="129"/>
      <c r="CS31" s="129"/>
      <c r="CT31" s="129"/>
      <c r="CU31" s="129"/>
      <c r="CV31" s="130"/>
    </row>
    <row r="32" spans="1:100" ht="14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7"/>
      <c r="T32" s="13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6" t="s">
        <v>151</v>
      </c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4"/>
      <c r="BH32" s="135">
        <f>BH12</f>
        <v>35.2</v>
      </c>
      <c r="BI32" s="135"/>
      <c r="BJ32" s="135"/>
      <c r="BK32" s="135"/>
      <c r="BL32" s="135"/>
      <c r="BM32" s="135"/>
      <c r="BN32" s="135"/>
      <c r="BO32" s="135"/>
      <c r="BP32" s="138" t="s">
        <v>12</v>
      </c>
      <c r="BQ32" s="138"/>
      <c r="BR32" s="138"/>
      <c r="BS32" s="138"/>
      <c r="BT32" s="138"/>
      <c r="BU32" s="138"/>
      <c r="BV32" s="124">
        <f t="shared" si="1"/>
        <v>0</v>
      </c>
      <c r="BW32" s="124"/>
      <c r="BX32" s="124"/>
      <c r="BY32" s="124"/>
      <c r="BZ32" s="124"/>
      <c r="CA32" s="124"/>
      <c r="CB32" s="124"/>
      <c r="CC32" s="15"/>
      <c r="CD32" s="135">
        <f t="shared" si="2"/>
        <v>0</v>
      </c>
      <c r="CE32" s="135"/>
      <c r="CF32" s="135"/>
      <c r="CG32" s="135"/>
      <c r="CH32" s="135"/>
      <c r="CI32" s="135"/>
      <c r="CJ32" s="135"/>
      <c r="CK32" s="135"/>
      <c r="CL32" s="135"/>
      <c r="CM32" s="15"/>
      <c r="CN32" s="128"/>
      <c r="CO32" s="129"/>
      <c r="CP32" s="129"/>
      <c r="CQ32" s="129"/>
      <c r="CR32" s="129"/>
      <c r="CS32" s="129"/>
      <c r="CT32" s="129"/>
      <c r="CU32" s="129"/>
      <c r="CV32" s="130"/>
    </row>
    <row r="33" spans="1:100" ht="14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7"/>
      <c r="T33" s="13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6" t="s">
        <v>162</v>
      </c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4"/>
      <c r="BH33" s="134">
        <f>BH13</f>
        <v>2</v>
      </c>
      <c r="BI33" s="134"/>
      <c r="BJ33" s="134"/>
      <c r="BK33" s="134"/>
      <c r="BL33" s="134"/>
      <c r="BM33" s="134"/>
      <c r="BN33" s="134"/>
      <c r="BO33" s="134"/>
      <c r="BP33" s="136" t="s">
        <v>14</v>
      </c>
      <c r="BQ33" s="136"/>
      <c r="BR33" s="136"/>
      <c r="BS33" s="136"/>
      <c r="BT33" s="136"/>
      <c r="BU33" s="136"/>
      <c r="BV33" s="124">
        <f t="shared" si="1"/>
        <v>356.85</v>
      </c>
      <c r="BW33" s="124"/>
      <c r="BX33" s="124"/>
      <c r="BY33" s="124"/>
      <c r="BZ33" s="124"/>
      <c r="CA33" s="124"/>
      <c r="CB33" s="124"/>
      <c r="CC33" s="15"/>
      <c r="CD33" s="135">
        <f t="shared" si="2"/>
        <v>713.7</v>
      </c>
      <c r="CE33" s="135"/>
      <c r="CF33" s="135"/>
      <c r="CG33" s="135"/>
      <c r="CH33" s="135"/>
      <c r="CI33" s="135"/>
      <c r="CJ33" s="135"/>
      <c r="CK33" s="135"/>
      <c r="CL33" s="135"/>
      <c r="CM33" s="15"/>
      <c r="CN33" s="128"/>
      <c r="CO33" s="129"/>
      <c r="CP33" s="129"/>
      <c r="CQ33" s="129"/>
      <c r="CR33" s="129"/>
      <c r="CS33" s="129"/>
      <c r="CT33" s="129"/>
      <c r="CU33" s="129"/>
      <c r="CV33" s="130"/>
    </row>
    <row r="34" spans="1:100" ht="14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7"/>
      <c r="T34" s="13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6" t="s">
        <v>154</v>
      </c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4"/>
      <c r="BH34" s="134">
        <f>BH14</f>
        <v>8</v>
      </c>
      <c r="BI34" s="134"/>
      <c r="BJ34" s="134"/>
      <c r="BK34" s="134"/>
      <c r="BL34" s="134"/>
      <c r="BM34" s="134"/>
      <c r="BN34" s="134"/>
      <c r="BO34" s="134"/>
      <c r="BP34" s="136" t="s">
        <v>14</v>
      </c>
      <c r="BQ34" s="136"/>
      <c r="BR34" s="136"/>
      <c r="BS34" s="136"/>
      <c r="BT34" s="136"/>
      <c r="BU34" s="136"/>
      <c r="BV34" s="124">
        <f t="shared" si="1"/>
        <v>23.93</v>
      </c>
      <c r="BW34" s="124"/>
      <c r="BX34" s="124"/>
      <c r="BY34" s="124"/>
      <c r="BZ34" s="124"/>
      <c r="CA34" s="124"/>
      <c r="CB34" s="124"/>
      <c r="CC34" s="15"/>
      <c r="CD34" s="135">
        <f t="shared" si="2"/>
        <v>191.44</v>
      </c>
      <c r="CE34" s="135"/>
      <c r="CF34" s="135"/>
      <c r="CG34" s="135"/>
      <c r="CH34" s="135"/>
      <c r="CI34" s="135"/>
      <c r="CJ34" s="135"/>
      <c r="CK34" s="135"/>
      <c r="CL34" s="135"/>
      <c r="CM34" s="15"/>
      <c r="CN34" s="128"/>
      <c r="CO34" s="129"/>
      <c r="CP34" s="129"/>
      <c r="CQ34" s="129"/>
      <c r="CR34" s="129"/>
      <c r="CS34" s="129"/>
      <c r="CT34" s="129"/>
      <c r="CU34" s="129"/>
      <c r="CV34" s="130"/>
    </row>
    <row r="35" spans="1:100" s="24" customFormat="1" ht="14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7"/>
      <c r="T35" s="13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5" t="s">
        <v>167</v>
      </c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4"/>
      <c r="BH35" s="134">
        <f>BH15</f>
        <v>14.5</v>
      </c>
      <c r="BI35" s="134"/>
      <c r="BJ35" s="134"/>
      <c r="BK35" s="134"/>
      <c r="BL35" s="134"/>
      <c r="BM35" s="134"/>
      <c r="BN35" s="134"/>
      <c r="BO35" s="134"/>
      <c r="BP35" s="165" t="s">
        <v>161</v>
      </c>
      <c r="BQ35" s="165"/>
      <c r="BR35" s="165"/>
      <c r="BS35" s="165"/>
      <c r="BT35" s="165"/>
      <c r="BU35" s="165"/>
      <c r="BV35" s="124">
        <f>BV15</f>
        <v>2.26</v>
      </c>
      <c r="BW35" s="124"/>
      <c r="BX35" s="124"/>
      <c r="BY35" s="124"/>
      <c r="BZ35" s="124"/>
      <c r="CA35" s="124"/>
      <c r="CB35" s="124"/>
      <c r="CC35" s="23"/>
      <c r="CD35" s="135">
        <f t="shared" si="2"/>
        <v>32.769999999999996</v>
      </c>
      <c r="CE35" s="135"/>
      <c r="CF35" s="135"/>
      <c r="CG35" s="135"/>
      <c r="CH35" s="135"/>
      <c r="CI35" s="135"/>
      <c r="CJ35" s="135"/>
      <c r="CK35" s="135"/>
      <c r="CL35" s="135"/>
      <c r="CM35" s="25"/>
      <c r="CN35" s="128"/>
      <c r="CO35" s="129"/>
      <c r="CP35" s="129"/>
      <c r="CQ35" s="129"/>
      <c r="CR35" s="129"/>
      <c r="CS35" s="129"/>
      <c r="CT35" s="129"/>
      <c r="CU35" s="129"/>
      <c r="CV35" s="130"/>
    </row>
    <row r="36" spans="1:100" ht="14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7"/>
      <c r="T36" s="13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2" t="s">
        <v>171</v>
      </c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6"/>
      <c r="BH36" s="163">
        <f>BH16</f>
        <v>10</v>
      </c>
      <c r="BI36" s="164"/>
      <c r="BJ36" s="164"/>
      <c r="BK36" s="164"/>
      <c r="BL36" s="164"/>
      <c r="BM36" s="164"/>
      <c r="BN36" s="164"/>
      <c r="BO36" s="164"/>
      <c r="BP36" s="142" t="s">
        <v>14</v>
      </c>
      <c r="BQ36" s="142"/>
      <c r="BR36" s="142"/>
      <c r="BS36" s="142"/>
      <c r="BT36" s="142"/>
      <c r="BU36" s="142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23">
        <f t="shared" si="2"/>
        <v>421</v>
      </c>
      <c r="CE36" s="123"/>
      <c r="CF36" s="123"/>
      <c r="CG36" s="123"/>
      <c r="CH36" s="123"/>
      <c r="CI36" s="123"/>
      <c r="CJ36" s="123"/>
      <c r="CK36" s="123"/>
      <c r="CL36" s="123"/>
      <c r="CM36" s="13"/>
      <c r="CN36" s="131"/>
      <c r="CO36" s="132"/>
      <c r="CP36" s="132"/>
      <c r="CQ36" s="132"/>
      <c r="CR36" s="132"/>
      <c r="CS36" s="132"/>
      <c r="CT36" s="132"/>
      <c r="CU36" s="132"/>
      <c r="CV36" s="133"/>
    </row>
    <row r="37" spans="1:78" ht="14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7"/>
      <c r="T37" s="13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1" t="s">
        <v>17</v>
      </c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41" t="s">
        <v>18</v>
      </c>
      <c r="BQ38" s="141"/>
      <c r="BR38" s="141"/>
      <c r="BS38" s="141"/>
      <c r="BT38" s="141"/>
      <c r="BU38" s="141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9" t="s">
        <v>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40"/>
      <c r="T41" s="140"/>
      <c r="U41" s="1"/>
      <c r="CJ41" s="158" t="s">
        <v>19</v>
      </c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</row>
    <row r="42" spans="1:100" ht="14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40"/>
      <c r="T42" s="140"/>
      <c r="U42" s="1"/>
      <c r="W42" s="141" t="s">
        <v>2</v>
      </c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0"/>
      <c r="AZ42" s="159" t="s">
        <v>172</v>
      </c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</row>
    <row r="43" spans="1:100" ht="14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40"/>
      <c r="T43" s="140"/>
      <c r="U43" s="1"/>
      <c r="W43" s="141" t="s">
        <v>3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Y43" s="152" t="s">
        <v>20</v>
      </c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</row>
    <row r="44" spans="1:21" ht="9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7" t="s">
        <v>1</v>
      </c>
      <c r="T44" s="137"/>
      <c r="U44" s="1"/>
    </row>
    <row r="45" spans="1:120" ht="14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7"/>
      <c r="T45" s="137"/>
      <c r="U45" s="1"/>
      <c r="W45" s="141" t="s">
        <v>4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Y45" s="153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7"/>
      <c r="T46" s="137"/>
      <c r="U46" s="1"/>
      <c r="W46" s="143" t="s">
        <v>7</v>
      </c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Y46" s="144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7"/>
      <c r="T47" s="137"/>
      <c r="U47" s="1"/>
      <c r="W47" s="141" t="s">
        <v>8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P47" s="142" t="str">
        <f>INDEX(жильцы!A:A,CZ40)</f>
        <v>Гострый  Константин  Владимирович </v>
      </c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</row>
    <row r="48" spans="1:100" ht="14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7"/>
      <c r="T48" s="137"/>
      <c r="U48" s="1"/>
      <c r="W48" s="136" t="s">
        <v>9</v>
      </c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P48" s="122" t="str">
        <f>INDEX(жильцы!B:B,CZ40)</f>
        <v>ст. Павловская, ул. Первомайская, 28, кв. 8</v>
      </c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60" t="s">
        <v>25</v>
      </c>
      <c r="CL48" s="160"/>
      <c r="CM48" s="160"/>
      <c r="CN48" s="160"/>
      <c r="CO48" s="160"/>
      <c r="CP48" s="122" t="str">
        <f>INDEX(жильцы!C:C,CZ40)</f>
        <v>918-4724593</v>
      </c>
      <c r="CQ48" s="122"/>
      <c r="CR48" s="122"/>
      <c r="CS48" s="122"/>
      <c r="CT48" s="122"/>
      <c r="CU48" s="122"/>
      <c r="CV48" s="122"/>
    </row>
    <row r="49" spans="1:100" ht="14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7"/>
      <c r="T49" s="137"/>
      <c r="U49" s="1"/>
      <c r="W49" s="149" t="s">
        <v>176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1" t="s">
        <v>13</v>
      </c>
      <c r="CO49" s="151"/>
      <c r="CP49" s="151"/>
      <c r="CQ49" s="151"/>
      <c r="CR49" s="151"/>
      <c r="CS49" s="151"/>
      <c r="CT49" s="151"/>
      <c r="CU49" s="151"/>
      <c r="CV49" s="151"/>
    </row>
    <row r="50" spans="1:100" ht="14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7"/>
      <c r="T50" s="137"/>
      <c r="U50" s="1"/>
      <c r="W50" s="148" t="s">
        <v>10</v>
      </c>
      <c r="X50" s="136"/>
      <c r="Y50" s="136"/>
      <c r="Z50" s="136"/>
      <c r="AA50" s="136">
        <f>INDEX(жильцы!G:G,CZ40)</f>
        <v>2808</v>
      </c>
      <c r="AB50" s="136"/>
      <c r="AC50" s="136"/>
      <c r="AD50" s="136"/>
      <c r="AE50" s="136"/>
      <c r="AF50" s="136"/>
      <c r="AG50" s="136"/>
      <c r="AH50" s="14"/>
      <c r="AI50" s="136" t="s">
        <v>155</v>
      </c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0"/>
      <c r="BH50" s="135">
        <f>INDEX(жильцы!E:E,CZ40)</f>
        <v>46.5</v>
      </c>
      <c r="BI50" s="135"/>
      <c r="BJ50" s="135"/>
      <c r="BK50" s="135"/>
      <c r="BL50" s="135"/>
      <c r="BM50" s="135"/>
      <c r="BN50" s="135"/>
      <c r="BO50" s="135"/>
      <c r="BP50" s="138" t="s">
        <v>12</v>
      </c>
      <c r="BQ50" s="138"/>
      <c r="BR50" s="138"/>
      <c r="BS50" s="138"/>
      <c r="BT50" s="138"/>
      <c r="BU50" s="138"/>
      <c r="BV50" s="124">
        <v>10.84</v>
      </c>
      <c r="BW50" s="124"/>
      <c r="BX50" s="124"/>
      <c r="BY50" s="124"/>
      <c r="BZ50" s="124"/>
      <c r="CA50" s="124"/>
      <c r="CB50" s="124"/>
      <c r="CC50" s="15"/>
      <c r="CD50" s="135">
        <f aca="true" t="shared" si="3" ref="CD50:CD56">BH50*BV50</f>
        <v>504.06</v>
      </c>
      <c r="CE50" s="135"/>
      <c r="CF50" s="135"/>
      <c r="CG50" s="135"/>
      <c r="CH50" s="135"/>
      <c r="CI50" s="135"/>
      <c r="CJ50" s="135"/>
      <c r="CK50" s="135"/>
      <c r="CL50" s="135"/>
      <c r="CM50" s="15"/>
      <c r="CN50" s="125">
        <f>SUM(CD50:CL56)</f>
        <v>4450.64</v>
      </c>
      <c r="CO50" s="126"/>
      <c r="CP50" s="126"/>
      <c r="CQ50" s="126"/>
      <c r="CR50" s="126"/>
      <c r="CS50" s="126"/>
      <c r="CT50" s="126"/>
      <c r="CU50" s="126"/>
      <c r="CV50" s="127"/>
    </row>
    <row r="51" spans="1:100" ht="14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7"/>
      <c r="T51" s="13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6" t="s">
        <v>160</v>
      </c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4"/>
      <c r="BH51" s="162">
        <f>BH50</f>
        <v>46.5</v>
      </c>
      <c r="BI51" s="134"/>
      <c r="BJ51" s="134"/>
      <c r="BK51" s="134"/>
      <c r="BL51" s="134"/>
      <c r="BM51" s="134"/>
      <c r="BN51" s="134"/>
      <c r="BO51" s="134"/>
      <c r="BP51" s="161" t="s">
        <v>12</v>
      </c>
      <c r="BQ51" s="161"/>
      <c r="BR51" s="161"/>
      <c r="BS51" s="161"/>
      <c r="BT51" s="161"/>
      <c r="BU51" s="161"/>
      <c r="BV51" s="135">
        <v>1.38</v>
      </c>
      <c r="BW51" s="135"/>
      <c r="BX51" s="135"/>
      <c r="BY51" s="135"/>
      <c r="BZ51" s="135"/>
      <c r="CA51" s="135"/>
      <c r="CB51" s="135"/>
      <c r="CC51" s="15"/>
      <c r="CD51" s="135">
        <f>BH51*BV51</f>
        <v>64.17</v>
      </c>
      <c r="CE51" s="135"/>
      <c r="CF51" s="135"/>
      <c r="CG51" s="135"/>
      <c r="CH51" s="135"/>
      <c r="CI51" s="135"/>
      <c r="CJ51" s="135"/>
      <c r="CK51" s="135"/>
      <c r="CL51" s="135"/>
      <c r="CM51" s="15"/>
      <c r="CN51" s="128"/>
      <c r="CO51" s="129"/>
      <c r="CP51" s="129"/>
      <c r="CQ51" s="129"/>
      <c r="CR51" s="129"/>
      <c r="CS51" s="129"/>
      <c r="CT51" s="129"/>
      <c r="CU51" s="129"/>
      <c r="CV51" s="130"/>
    </row>
    <row r="52" spans="1:100" ht="14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7"/>
      <c r="T52" s="13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6" t="s">
        <v>151</v>
      </c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4"/>
      <c r="BH52" s="135">
        <f>INDEX(жильцы!D:D,CZ40)</f>
        <v>46.5</v>
      </c>
      <c r="BI52" s="135"/>
      <c r="BJ52" s="135"/>
      <c r="BK52" s="135"/>
      <c r="BL52" s="135"/>
      <c r="BM52" s="135"/>
      <c r="BN52" s="135"/>
      <c r="BO52" s="135"/>
      <c r="BP52" s="138" t="s">
        <v>12</v>
      </c>
      <c r="BQ52" s="138"/>
      <c r="BR52" s="138"/>
      <c r="BS52" s="138"/>
      <c r="BT52" s="138"/>
      <c r="BU52" s="138"/>
      <c r="BV52" s="135">
        <v>0</v>
      </c>
      <c r="BW52" s="135"/>
      <c r="BX52" s="135"/>
      <c r="BY52" s="135"/>
      <c r="BZ52" s="135"/>
      <c r="CA52" s="135"/>
      <c r="CB52" s="135"/>
      <c r="CC52" s="15"/>
      <c r="CD52" s="135">
        <f>BH52*BV52</f>
        <v>0</v>
      </c>
      <c r="CE52" s="135"/>
      <c r="CF52" s="135"/>
      <c r="CG52" s="135"/>
      <c r="CH52" s="135"/>
      <c r="CI52" s="135"/>
      <c r="CJ52" s="135"/>
      <c r="CK52" s="135"/>
      <c r="CL52" s="135"/>
      <c r="CM52" s="15"/>
      <c r="CN52" s="128"/>
      <c r="CO52" s="129"/>
      <c r="CP52" s="129"/>
      <c r="CQ52" s="129"/>
      <c r="CR52" s="129"/>
      <c r="CS52" s="129"/>
      <c r="CT52" s="129"/>
      <c r="CU52" s="129"/>
      <c r="CV52" s="130"/>
    </row>
    <row r="53" spans="1:110" ht="14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7"/>
      <c r="T53" s="13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6" t="s">
        <v>162</v>
      </c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4"/>
      <c r="BH53" s="134">
        <v>8</v>
      </c>
      <c r="BI53" s="134"/>
      <c r="BJ53" s="134"/>
      <c r="BK53" s="134"/>
      <c r="BL53" s="134"/>
      <c r="BM53" s="134"/>
      <c r="BN53" s="134"/>
      <c r="BO53" s="134"/>
      <c r="BP53" s="136" t="s">
        <v>14</v>
      </c>
      <c r="BQ53" s="136"/>
      <c r="BR53" s="136"/>
      <c r="BS53" s="136"/>
      <c r="BT53" s="136"/>
      <c r="BU53" s="136"/>
      <c r="BV53" s="135">
        <v>356.85</v>
      </c>
      <c r="BW53" s="135"/>
      <c r="BX53" s="135"/>
      <c r="BY53" s="135"/>
      <c r="BZ53" s="135"/>
      <c r="CA53" s="135"/>
      <c r="CB53" s="135"/>
      <c r="CC53" s="15"/>
      <c r="CD53" s="135">
        <f t="shared" si="3"/>
        <v>2854.8</v>
      </c>
      <c r="CE53" s="135"/>
      <c r="CF53" s="135"/>
      <c r="CG53" s="135"/>
      <c r="CH53" s="135"/>
      <c r="CI53" s="135"/>
      <c r="CJ53" s="135"/>
      <c r="CK53" s="135"/>
      <c r="CL53" s="135"/>
      <c r="CM53" s="15"/>
      <c r="CN53" s="128"/>
      <c r="CO53" s="129"/>
      <c r="CP53" s="129"/>
      <c r="CQ53" s="129"/>
      <c r="CR53" s="129"/>
      <c r="CS53" s="129"/>
      <c r="CT53" s="129"/>
      <c r="CU53" s="129"/>
      <c r="CV53" s="130"/>
      <c r="DF53" t="s">
        <v>158</v>
      </c>
    </row>
    <row r="54" spans="1:100" ht="14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7"/>
      <c r="T54" s="13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6" t="s">
        <v>154</v>
      </c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4"/>
      <c r="BH54" s="134">
        <v>10</v>
      </c>
      <c r="BI54" s="134"/>
      <c r="BJ54" s="134"/>
      <c r="BK54" s="134"/>
      <c r="BL54" s="134"/>
      <c r="BM54" s="134"/>
      <c r="BN54" s="134"/>
      <c r="BO54" s="134"/>
      <c r="BP54" s="136" t="s">
        <v>14</v>
      </c>
      <c r="BQ54" s="136"/>
      <c r="BR54" s="136"/>
      <c r="BS54" s="136"/>
      <c r="BT54" s="136"/>
      <c r="BU54" s="136"/>
      <c r="BV54" s="135">
        <v>23.93</v>
      </c>
      <c r="BW54" s="135"/>
      <c r="BX54" s="135"/>
      <c r="BY54" s="135"/>
      <c r="BZ54" s="135"/>
      <c r="CA54" s="135"/>
      <c r="CB54" s="135"/>
      <c r="CC54" s="15"/>
      <c r="CD54" s="135">
        <f t="shared" si="3"/>
        <v>239.3</v>
      </c>
      <c r="CE54" s="135"/>
      <c r="CF54" s="135"/>
      <c r="CG54" s="135"/>
      <c r="CH54" s="135"/>
      <c r="CI54" s="135"/>
      <c r="CJ54" s="135"/>
      <c r="CK54" s="135"/>
      <c r="CL54" s="135"/>
      <c r="CM54" s="15"/>
      <c r="CN54" s="128"/>
      <c r="CO54" s="129"/>
      <c r="CP54" s="129"/>
      <c r="CQ54" s="129"/>
      <c r="CR54" s="129"/>
      <c r="CS54" s="129"/>
      <c r="CT54" s="129"/>
      <c r="CU54" s="129"/>
      <c r="CV54" s="130"/>
    </row>
    <row r="55" spans="1:100" s="24" customFormat="1" ht="14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7"/>
      <c r="T55" s="13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5" t="s">
        <v>167</v>
      </c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4"/>
      <c r="BH55" s="134">
        <v>13.5</v>
      </c>
      <c r="BI55" s="134"/>
      <c r="BJ55" s="134"/>
      <c r="BK55" s="134"/>
      <c r="BL55" s="134"/>
      <c r="BM55" s="134"/>
      <c r="BN55" s="134"/>
      <c r="BO55" s="134"/>
      <c r="BP55" s="165" t="s">
        <v>161</v>
      </c>
      <c r="BQ55" s="165"/>
      <c r="BR55" s="165"/>
      <c r="BS55" s="165"/>
      <c r="BT55" s="165"/>
      <c r="BU55" s="165"/>
      <c r="BV55" s="135">
        <v>2.26</v>
      </c>
      <c r="BW55" s="135"/>
      <c r="BX55" s="135"/>
      <c r="BY55" s="135"/>
      <c r="BZ55" s="135"/>
      <c r="CA55" s="135"/>
      <c r="CB55" s="135"/>
      <c r="CC55" s="23"/>
      <c r="CD55" s="135">
        <f>BH55*BV55</f>
        <v>30.509999999999998</v>
      </c>
      <c r="CE55" s="135"/>
      <c r="CF55" s="135"/>
      <c r="CG55" s="135"/>
      <c r="CH55" s="135"/>
      <c r="CI55" s="135"/>
      <c r="CJ55" s="135"/>
      <c r="CK55" s="135"/>
      <c r="CL55" s="135"/>
      <c r="CM55" s="23"/>
      <c r="CN55" s="128"/>
      <c r="CO55" s="129"/>
      <c r="CP55" s="129"/>
      <c r="CQ55" s="129"/>
      <c r="CR55" s="129"/>
      <c r="CS55" s="129"/>
      <c r="CT55" s="129"/>
      <c r="CU55" s="129"/>
      <c r="CV55" s="130"/>
    </row>
    <row r="56" spans="1:100" ht="14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7"/>
      <c r="T56" s="13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2" t="s">
        <v>171</v>
      </c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6"/>
      <c r="BH56" s="163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42" t="s">
        <v>14</v>
      </c>
      <c r="BQ56" s="142"/>
      <c r="BR56" s="142"/>
      <c r="BS56" s="142"/>
      <c r="BT56" s="142"/>
      <c r="BU56" s="142"/>
      <c r="BV56" s="123">
        <v>42.1</v>
      </c>
      <c r="BW56" s="123"/>
      <c r="BX56" s="123"/>
      <c r="BY56" s="123"/>
      <c r="BZ56" s="123"/>
      <c r="CA56" s="123"/>
      <c r="CB56" s="123"/>
      <c r="CC56" s="13"/>
      <c r="CD56" s="123">
        <f t="shared" si="3"/>
        <v>757.8000000000001</v>
      </c>
      <c r="CE56" s="123"/>
      <c r="CF56" s="123"/>
      <c r="CG56" s="123"/>
      <c r="CH56" s="123"/>
      <c r="CI56" s="123"/>
      <c r="CJ56" s="123"/>
      <c r="CK56" s="123"/>
      <c r="CL56" s="123"/>
      <c r="CM56" s="13"/>
      <c r="CN56" s="131"/>
      <c r="CO56" s="132"/>
      <c r="CP56" s="132"/>
      <c r="CQ56" s="132"/>
      <c r="CR56" s="132"/>
      <c r="CS56" s="132"/>
      <c r="CT56" s="132"/>
      <c r="CU56" s="132"/>
      <c r="CV56" s="133"/>
    </row>
    <row r="57" spans="1:78" ht="14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7"/>
      <c r="T57" s="13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1" t="s">
        <v>17</v>
      </c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41" t="s">
        <v>18</v>
      </c>
      <c r="BQ58" s="141"/>
      <c r="BR58" s="141"/>
      <c r="BS58" s="141"/>
      <c r="BT58" s="141"/>
      <c r="BU58" s="141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4"/>
      <c r="CJ58" s="134"/>
      <c r="CK58" s="13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9" t="s">
        <v>0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40"/>
      <c r="T61" s="140"/>
      <c r="U61" s="1"/>
      <c r="CJ61" s="158" t="s">
        <v>19</v>
      </c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</row>
    <row r="62" spans="1:100" ht="14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40"/>
      <c r="T62" s="140"/>
      <c r="U62" s="1"/>
      <c r="W62" s="141" t="s">
        <v>2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0"/>
      <c r="AZ62" s="159" t="s">
        <v>172</v>
      </c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</row>
    <row r="63" spans="1:100" ht="14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40"/>
      <c r="T63" s="140"/>
      <c r="U63" s="1"/>
      <c r="W63" s="141" t="s">
        <v>3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Y63" s="152" t="s">
        <v>20</v>
      </c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</row>
    <row r="64" spans="1:21" ht="7.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7" t="s">
        <v>166</v>
      </c>
      <c r="T64" s="137"/>
      <c r="U64" s="1"/>
    </row>
    <row r="65" spans="1:100" ht="14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7"/>
      <c r="T65" s="137"/>
      <c r="U65" s="1"/>
      <c r="W65" s="141" t="s">
        <v>4</v>
      </c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Y65" s="153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7"/>
      <c r="T66" s="137"/>
      <c r="U66" s="1"/>
      <c r="W66" s="143" t="s">
        <v>7</v>
      </c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Y66" s="144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7"/>
      <c r="T67" s="137"/>
      <c r="U67" s="1"/>
      <c r="W67" s="141" t="s">
        <v>8</v>
      </c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P67" s="142" t="str">
        <f>AP47</f>
        <v>Гострый  Константин  Владимирович </v>
      </c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</row>
    <row r="68" spans="1:100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7"/>
      <c r="T68" s="137"/>
      <c r="U68" s="1"/>
      <c r="W68" s="136" t="s">
        <v>9</v>
      </c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P68" s="122" t="str">
        <f>AP48</f>
        <v>ст. Павловская, ул. Первомайская, 28, кв. 8</v>
      </c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60" t="s">
        <v>25</v>
      </c>
      <c r="CL68" s="160"/>
      <c r="CM68" s="160"/>
      <c r="CN68" s="160"/>
      <c r="CO68" s="160"/>
      <c r="CP68" s="122" t="str">
        <f>CP48</f>
        <v>918-4724593</v>
      </c>
      <c r="CQ68" s="122"/>
      <c r="CR68" s="122"/>
      <c r="CS68" s="122"/>
      <c r="CT68" s="122"/>
      <c r="CU68" s="122"/>
      <c r="CV68" s="122"/>
    </row>
    <row r="69" spans="1:100" ht="14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7"/>
      <c r="T69" s="137"/>
      <c r="U69" s="1"/>
      <c r="W69" s="149" t="s">
        <v>175</v>
      </c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1" t="s">
        <v>13</v>
      </c>
      <c r="CO69" s="151"/>
      <c r="CP69" s="151"/>
      <c r="CQ69" s="151"/>
      <c r="CR69" s="151"/>
      <c r="CS69" s="151"/>
      <c r="CT69" s="151"/>
      <c r="CU69" s="151"/>
      <c r="CV69" s="151"/>
    </row>
    <row r="70" spans="1:100" ht="14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7"/>
      <c r="T70" s="137"/>
      <c r="U70" s="1"/>
      <c r="W70" s="148" t="s">
        <v>10</v>
      </c>
      <c r="X70" s="136"/>
      <c r="Y70" s="136"/>
      <c r="Z70" s="136"/>
      <c r="AA70" s="136">
        <f>AA50</f>
        <v>2808</v>
      </c>
      <c r="AB70" s="136"/>
      <c r="AC70" s="136"/>
      <c r="AD70" s="136"/>
      <c r="AE70" s="136"/>
      <c r="AF70" s="136"/>
      <c r="AG70" s="136"/>
      <c r="AH70" s="14"/>
      <c r="AI70" s="136" t="s">
        <v>155</v>
      </c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0"/>
      <c r="BH70" s="135">
        <f>BH50</f>
        <v>46.5</v>
      </c>
      <c r="BI70" s="135"/>
      <c r="BJ70" s="135"/>
      <c r="BK70" s="135"/>
      <c r="BL70" s="135"/>
      <c r="BM70" s="135"/>
      <c r="BN70" s="135"/>
      <c r="BO70" s="135"/>
      <c r="BP70" s="138" t="s">
        <v>12</v>
      </c>
      <c r="BQ70" s="138"/>
      <c r="BR70" s="138"/>
      <c r="BS70" s="138"/>
      <c r="BT70" s="138"/>
      <c r="BU70" s="138"/>
      <c r="BV70" s="124">
        <f aca="true" t="shared" si="4" ref="BV70:BV76">BV50</f>
        <v>10.84</v>
      </c>
      <c r="BW70" s="124"/>
      <c r="BX70" s="124"/>
      <c r="BY70" s="124"/>
      <c r="BZ70" s="124"/>
      <c r="CA70" s="124"/>
      <c r="CB70" s="124"/>
      <c r="CC70" s="15"/>
      <c r="CD70" s="135">
        <f>CD50</f>
        <v>504.06</v>
      </c>
      <c r="CE70" s="135"/>
      <c r="CF70" s="135"/>
      <c r="CG70" s="135"/>
      <c r="CH70" s="135"/>
      <c r="CI70" s="135"/>
      <c r="CJ70" s="135"/>
      <c r="CK70" s="135"/>
      <c r="CL70" s="135"/>
      <c r="CM70" s="15"/>
      <c r="CN70" s="125">
        <f>SUM(CD50:CL56)</f>
        <v>4450.64</v>
      </c>
      <c r="CO70" s="126"/>
      <c r="CP70" s="126"/>
      <c r="CQ70" s="126"/>
      <c r="CR70" s="126"/>
      <c r="CS70" s="126"/>
      <c r="CT70" s="126"/>
      <c r="CU70" s="126"/>
      <c r="CV70" s="127"/>
    </row>
    <row r="71" spans="1:100" ht="14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7"/>
      <c r="T71" s="13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6" t="s">
        <v>160</v>
      </c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4"/>
      <c r="BH71" s="162">
        <f>BH70</f>
        <v>46.5</v>
      </c>
      <c r="BI71" s="134"/>
      <c r="BJ71" s="134"/>
      <c r="BK71" s="134"/>
      <c r="BL71" s="134"/>
      <c r="BM71" s="134"/>
      <c r="BN71" s="134"/>
      <c r="BO71" s="134"/>
      <c r="BP71" s="161" t="s">
        <v>12</v>
      </c>
      <c r="BQ71" s="161"/>
      <c r="BR71" s="161"/>
      <c r="BS71" s="161"/>
      <c r="BT71" s="161"/>
      <c r="BU71" s="161"/>
      <c r="BV71" s="135">
        <f t="shared" si="4"/>
        <v>1.38</v>
      </c>
      <c r="BW71" s="135"/>
      <c r="BX71" s="135"/>
      <c r="BY71" s="135"/>
      <c r="BZ71" s="135"/>
      <c r="CA71" s="135"/>
      <c r="CB71" s="135"/>
      <c r="CC71" s="15"/>
      <c r="CD71" s="135">
        <f>BH71*BV71</f>
        <v>64.17</v>
      </c>
      <c r="CE71" s="135"/>
      <c r="CF71" s="135"/>
      <c r="CG71" s="135"/>
      <c r="CH71" s="135"/>
      <c r="CI71" s="135"/>
      <c r="CJ71" s="135"/>
      <c r="CK71" s="135"/>
      <c r="CL71" s="135"/>
      <c r="CM71" s="15"/>
      <c r="CN71" s="128"/>
      <c r="CO71" s="129"/>
      <c r="CP71" s="129"/>
      <c r="CQ71" s="129"/>
      <c r="CR71" s="129"/>
      <c r="CS71" s="129"/>
      <c r="CT71" s="129"/>
      <c r="CU71" s="129"/>
      <c r="CV71" s="130"/>
    </row>
    <row r="72" spans="1:100" ht="14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7"/>
      <c r="T72" s="13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6" t="s">
        <v>151</v>
      </c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4"/>
      <c r="BH72" s="135">
        <f>BH52</f>
        <v>46.5</v>
      </c>
      <c r="BI72" s="135"/>
      <c r="BJ72" s="135"/>
      <c r="BK72" s="135"/>
      <c r="BL72" s="135"/>
      <c r="BM72" s="135"/>
      <c r="BN72" s="135"/>
      <c r="BO72" s="135"/>
      <c r="BP72" s="138" t="s">
        <v>12</v>
      </c>
      <c r="BQ72" s="138"/>
      <c r="BR72" s="138"/>
      <c r="BS72" s="138"/>
      <c r="BT72" s="138"/>
      <c r="BU72" s="138"/>
      <c r="BV72" s="135">
        <f t="shared" si="4"/>
        <v>0</v>
      </c>
      <c r="BW72" s="135"/>
      <c r="BX72" s="135"/>
      <c r="BY72" s="135"/>
      <c r="BZ72" s="135"/>
      <c r="CA72" s="135"/>
      <c r="CB72" s="135"/>
      <c r="CC72" s="15"/>
      <c r="CD72" s="135">
        <f>CD52</f>
        <v>0</v>
      </c>
      <c r="CE72" s="135"/>
      <c r="CF72" s="135"/>
      <c r="CG72" s="135"/>
      <c r="CH72" s="135"/>
      <c r="CI72" s="135"/>
      <c r="CJ72" s="135"/>
      <c r="CK72" s="135"/>
      <c r="CL72" s="135"/>
      <c r="CM72" s="15"/>
      <c r="CN72" s="128"/>
      <c r="CO72" s="129"/>
      <c r="CP72" s="129"/>
      <c r="CQ72" s="129"/>
      <c r="CR72" s="129"/>
      <c r="CS72" s="129"/>
      <c r="CT72" s="129"/>
      <c r="CU72" s="129"/>
      <c r="CV72" s="130"/>
    </row>
    <row r="73" spans="1:100" ht="14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7"/>
      <c r="T73" s="13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6" t="s">
        <v>162</v>
      </c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4"/>
      <c r="BH73" s="134">
        <f>BH53</f>
        <v>8</v>
      </c>
      <c r="BI73" s="134"/>
      <c r="BJ73" s="134"/>
      <c r="BK73" s="134"/>
      <c r="BL73" s="134"/>
      <c r="BM73" s="134"/>
      <c r="BN73" s="134"/>
      <c r="BO73" s="134"/>
      <c r="BP73" s="136" t="s">
        <v>14</v>
      </c>
      <c r="BQ73" s="136"/>
      <c r="BR73" s="136"/>
      <c r="BS73" s="136"/>
      <c r="BT73" s="136"/>
      <c r="BU73" s="136"/>
      <c r="BV73" s="135">
        <f t="shared" si="4"/>
        <v>356.85</v>
      </c>
      <c r="BW73" s="136"/>
      <c r="BX73" s="136"/>
      <c r="BY73" s="136"/>
      <c r="BZ73" s="136"/>
      <c r="CA73" s="136"/>
      <c r="CB73" s="136"/>
      <c r="CC73" s="15"/>
      <c r="CD73" s="135">
        <f>CD53</f>
        <v>2854.8</v>
      </c>
      <c r="CE73" s="135"/>
      <c r="CF73" s="135"/>
      <c r="CG73" s="135"/>
      <c r="CH73" s="135"/>
      <c r="CI73" s="135"/>
      <c r="CJ73" s="135"/>
      <c r="CK73" s="135"/>
      <c r="CL73" s="135"/>
      <c r="CM73" s="15"/>
      <c r="CN73" s="128"/>
      <c r="CO73" s="129"/>
      <c r="CP73" s="129"/>
      <c r="CQ73" s="129"/>
      <c r="CR73" s="129"/>
      <c r="CS73" s="129"/>
      <c r="CT73" s="129"/>
      <c r="CU73" s="129"/>
      <c r="CV73" s="130"/>
    </row>
    <row r="74" spans="1:100" ht="14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7"/>
      <c r="T74" s="13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6" t="s">
        <v>154</v>
      </c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4"/>
      <c r="BH74" s="134">
        <f>BH54</f>
        <v>10</v>
      </c>
      <c r="BI74" s="134"/>
      <c r="BJ74" s="134"/>
      <c r="BK74" s="134"/>
      <c r="BL74" s="134"/>
      <c r="BM74" s="134"/>
      <c r="BN74" s="134"/>
      <c r="BO74" s="134"/>
      <c r="BP74" s="136" t="s">
        <v>14</v>
      </c>
      <c r="BQ74" s="136"/>
      <c r="BR74" s="136"/>
      <c r="BS74" s="136"/>
      <c r="BT74" s="136"/>
      <c r="BU74" s="136"/>
      <c r="BV74" s="135">
        <f t="shared" si="4"/>
        <v>23.93</v>
      </c>
      <c r="BW74" s="135"/>
      <c r="BX74" s="135"/>
      <c r="BY74" s="135"/>
      <c r="BZ74" s="135"/>
      <c r="CA74" s="135"/>
      <c r="CB74" s="135"/>
      <c r="CC74" s="15"/>
      <c r="CD74" s="135">
        <f>CD54</f>
        <v>239.3</v>
      </c>
      <c r="CE74" s="135"/>
      <c r="CF74" s="135"/>
      <c r="CG74" s="135"/>
      <c r="CH74" s="135"/>
      <c r="CI74" s="135"/>
      <c r="CJ74" s="135"/>
      <c r="CK74" s="135"/>
      <c r="CL74" s="135"/>
      <c r="CM74" s="15"/>
      <c r="CN74" s="128"/>
      <c r="CO74" s="129"/>
      <c r="CP74" s="129"/>
      <c r="CQ74" s="129"/>
      <c r="CR74" s="129"/>
      <c r="CS74" s="129"/>
      <c r="CT74" s="129"/>
      <c r="CU74" s="129"/>
      <c r="CV74" s="130"/>
    </row>
    <row r="75" spans="1:100" s="24" customFormat="1" ht="14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7"/>
      <c r="T75" s="13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5" t="s">
        <v>167</v>
      </c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4"/>
      <c r="BH75" s="134">
        <f>BH55</f>
        <v>13.5</v>
      </c>
      <c r="BI75" s="134"/>
      <c r="BJ75" s="134"/>
      <c r="BK75" s="134"/>
      <c r="BL75" s="134"/>
      <c r="BM75" s="134"/>
      <c r="BN75" s="134"/>
      <c r="BO75" s="134"/>
      <c r="BP75" s="165" t="s">
        <v>161</v>
      </c>
      <c r="BQ75" s="165"/>
      <c r="BR75" s="165"/>
      <c r="BS75" s="165"/>
      <c r="BT75" s="165"/>
      <c r="BU75" s="165"/>
      <c r="BV75" s="135">
        <f t="shared" si="4"/>
        <v>2.26</v>
      </c>
      <c r="BW75" s="135"/>
      <c r="BX75" s="135"/>
      <c r="BY75" s="135"/>
      <c r="BZ75" s="135"/>
      <c r="CA75" s="135"/>
      <c r="CB75" s="135"/>
      <c r="CC75" s="23"/>
      <c r="CD75" s="135">
        <f>CD55</f>
        <v>30.509999999999998</v>
      </c>
      <c r="CE75" s="135"/>
      <c r="CF75" s="135"/>
      <c r="CG75" s="135"/>
      <c r="CH75" s="135"/>
      <c r="CI75" s="135"/>
      <c r="CJ75" s="135"/>
      <c r="CK75" s="135"/>
      <c r="CL75" s="135"/>
      <c r="CM75" s="23"/>
      <c r="CN75" s="128"/>
      <c r="CO75" s="129"/>
      <c r="CP75" s="129"/>
      <c r="CQ75" s="129"/>
      <c r="CR75" s="129"/>
      <c r="CS75" s="129"/>
      <c r="CT75" s="129"/>
      <c r="CU75" s="129"/>
      <c r="CV75" s="130"/>
    </row>
    <row r="76" spans="1:100" ht="14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7"/>
      <c r="T76" s="13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2" t="s">
        <v>171</v>
      </c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42" t="s">
        <v>14</v>
      </c>
      <c r="BQ76" s="142"/>
      <c r="BR76" s="142"/>
      <c r="BS76" s="142"/>
      <c r="BT76" s="142"/>
      <c r="BU76" s="142"/>
      <c r="BV76" s="123">
        <f t="shared" si="4"/>
        <v>42.1</v>
      </c>
      <c r="BW76" s="123"/>
      <c r="BX76" s="123"/>
      <c r="BY76" s="123"/>
      <c r="BZ76" s="123"/>
      <c r="CA76" s="123"/>
      <c r="CB76" s="123"/>
      <c r="CC76" s="13"/>
      <c r="CD76" s="123">
        <f>CD56</f>
        <v>757.8000000000001</v>
      </c>
      <c r="CE76" s="123"/>
      <c r="CF76" s="123"/>
      <c r="CG76" s="123"/>
      <c r="CH76" s="123"/>
      <c r="CI76" s="123"/>
      <c r="CJ76" s="123"/>
      <c r="CK76" s="123"/>
      <c r="CL76" s="123"/>
      <c r="CM76" s="13"/>
      <c r="CN76" s="131"/>
      <c r="CO76" s="132"/>
      <c r="CP76" s="132"/>
      <c r="CQ76" s="132"/>
      <c r="CR76" s="132"/>
      <c r="CS76" s="132"/>
      <c r="CT76" s="132"/>
      <c r="CU76" s="132"/>
      <c r="CV76" s="133"/>
    </row>
    <row r="77" spans="1:78" ht="14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7"/>
      <c r="T77" s="13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1" t="s">
        <v>17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41" t="s">
        <v>18</v>
      </c>
      <c r="BQ78" s="141"/>
      <c r="BR78" s="141"/>
      <c r="BS78" s="141"/>
      <c r="BT78" s="141"/>
      <c r="BU78" s="141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88" t="s">
        <v>204</v>
      </c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1" t="s">
        <v>235</v>
      </c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68" t="str">
        <f>INDEX('[1]жильцы'!B:B,DB1)</f>
        <v>ст. Павловская, ул. Первомайская, 28, кв. 3</v>
      </c>
      <c r="H3" s="269"/>
      <c r="I3" s="269"/>
      <c r="J3" s="269"/>
      <c r="K3" s="269"/>
      <c r="L3" s="27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4" t="s">
        <v>237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5" t="s">
        <v>238</v>
      </c>
      <c r="D5" s="277"/>
      <c r="E5" s="277"/>
      <c r="F5" s="277"/>
      <c r="G5" s="226"/>
      <c r="H5" s="222" t="s">
        <v>185</v>
      </c>
      <c r="I5" s="223"/>
      <c r="J5" s="224"/>
      <c r="K5" s="225" t="s">
        <v>186</v>
      </c>
      <c r="L5" s="226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19" t="s">
        <v>187</v>
      </c>
      <c r="C6" s="278" t="s">
        <v>262</v>
      </c>
      <c r="D6" s="279"/>
      <c r="E6" s="279"/>
      <c r="F6" s="279"/>
      <c r="G6" s="280"/>
      <c r="H6" s="200">
        <f>INDEX('[1]жильцы'!G:G,DB1)</f>
        <v>2803</v>
      </c>
      <c r="I6" s="201"/>
      <c r="J6" s="202"/>
      <c r="K6" s="209">
        <f>L38</f>
        <v>854.5662496000001</v>
      </c>
      <c r="L6" s="21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1"/>
      <c r="C7" s="281"/>
      <c r="D7" s="282"/>
      <c r="E7" s="282"/>
      <c r="F7" s="282"/>
      <c r="G7" s="283"/>
      <c r="H7" s="206"/>
      <c r="I7" s="207"/>
      <c r="J7" s="208"/>
      <c r="K7" s="211"/>
      <c r="L7" s="212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19" t="s">
        <v>188</v>
      </c>
      <c r="C8" s="253" t="s">
        <v>217</v>
      </c>
      <c r="D8" s="254"/>
      <c r="E8" s="254"/>
      <c r="F8" s="255"/>
      <c r="G8" s="90" t="s">
        <v>232</v>
      </c>
      <c r="H8" s="200" t="s">
        <v>256</v>
      </c>
      <c r="I8" s="201"/>
      <c r="J8" s="202"/>
      <c r="K8" s="213">
        <f>G8+L38-G9</f>
        <v>-1477.8337504</v>
      </c>
      <c r="L8" s="21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0"/>
      <c r="C9" s="253" t="s">
        <v>225</v>
      </c>
      <c r="D9" s="254"/>
      <c r="E9" s="254"/>
      <c r="F9" s="255"/>
      <c r="G9" s="91">
        <f>J31</f>
        <v>2332.4</v>
      </c>
      <c r="H9" s="203"/>
      <c r="I9" s="204"/>
      <c r="J9" s="205"/>
      <c r="K9" s="215"/>
      <c r="L9" s="21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1"/>
      <c r="C10" s="284" t="s">
        <v>258</v>
      </c>
      <c r="D10" s="285"/>
      <c r="E10" s="285"/>
      <c r="F10" s="285"/>
      <c r="G10" s="286"/>
      <c r="H10" s="206"/>
      <c r="I10" s="207"/>
      <c r="J10" s="208"/>
      <c r="K10" s="217"/>
      <c r="L10" s="21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7"/>
      <c r="C11" s="198"/>
      <c r="D11" s="67" t="s">
        <v>218</v>
      </c>
      <c r="E11" s="198"/>
      <c r="F11" s="198"/>
      <c r="G11" s="198"/>
      <c r="H11" s="67" t="s">
        <v>18</v>
      </c>
      <c r="I11" s="198"/>
      <c r="J11" s="198"/>
      <c r="K11" s="198"/>
      <c r="L11" s="199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6" t="s">
        <v>239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8"/>
    </row>
    <row r="13" spans="1:12" ht="32.25" customHeight="1">
      <c r="A13" s="57"/>
      <c r="B13" s="229" t="s">
        <v>240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1"/>
    </row>
    <row r="14" spans="1:12" ht="18" customHeight="1">
      <c r="A14" s="57"/>
      <c r="B14" s="232" t="str">
        <f>C3</f>
        <v>Колмычок   Алексей  Михайлович 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4"/>
    </row>
    <row r="15" spans="1:12" ht="18.75" customHeight="1">
      <c r="A15" s="57"/>
      <c r="B15" s="68" t="s">
        <v>214</v>
      </c>
      <c r="C15" s="235" t="str">
        <f>INDEX('[1]жильцы'!B:B,DB1)</f>
        <v>ст. Павловская, ул. Первомайская, 28, кв. 3</v>
      </c>
      <c r="D15" s="236"/>
      <c r="E15" s="236"/>
      <c r="F15" s="236"/>
      <c r="G15" s="236"/>
      <c r="H15" s="237"/>
      <c r="I15" s="68" t="s">
        <v>213</v>
      </c>
      <c r="J15" s="235" t="str">
        <f>INDEX('[1]жильцы'!C:C,DB1)</f>
        <v>5-77-30</v>
      </c>
      <c r="K15" s="236"/>
      <c r="L15" s="237"/>
    </row>
    <row r="16" spans="1:12" ht="16.5" customHeight="1">
      <c r="A16" s="57"/>
      <c r="B16" s="235" t="s">
        <v>227</v>
      </c>
      <c r="C16" s="237"/>
      <c r="D16" s="88">
        <f>INDEX('[1]жильцы'!E:E,DB1)</f>
        <v>35.2</v>
      </c>
      <c r="E16" s="92" t="s">
        <v>241</v>
      </c>
      <c r="F16" s="235" t="s">
        <v>216</v>
      </c>
      <c r="G16" s="236"/>
      <c r="H16" s="237"/>
      <c r="I16" s="88">
        <f>INDEX('[1]жильцы'!D:D,DB1)</f>
        <v>35.2</v>
      </c>
      <c r="J16" s="242" t="s">
        <v>12</v>
      </c>
      <c r="K16" s="242"/>
      <c r="L16" s="243"/>
    </row>
    <row r="17" spans="1:12" ht="18" customHeight="1">
      <c r="A17" s="57"/>
      <c r="B17" s="235" t="s">
        <v>215</v>
      </c>
      <c r="C17" s="237"/>
      <c r="D17" s="88">
        <f>INDEX('[1]жильцы'!H:H,DB1)</f>
        <v>1</v>
      </c>
      <c r="E17" s="93" t="s">
        <v>219</v>
      </c>
      <c r="F17" s="244" t="s">
        <v>259</v>
      </c>
      <c r="G17" s="245"/>
      <c r="H17" s="246"/>
      <c r="I17" s="94">
        <v>2731.9</v>
      </c>
      <c r="J17" s="271" t="s">
        <v>12</v>
      </c>
      <c r="K17" s="271"/>
      <c r="L17" s="272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3" t="s">
        <v>260</v>
      </c>
      <c r="C19" s="174"/>
      <c r="D19" s="174"/>
      <c r="E19" s="174"/>
      <c r="F19" s="174"/>
      <c r="G19" s="174"/>
      <c r="H19" s="174"/>
      <c r="I19" s="174"/>
      <c r="J19" s="238"/>
      <c r="K19" s="238"/>
      <c r="L19" s="239"/>
      <c r="M19" s="38"/>
    </row>
    <row r="20" spans="1:12" ht="14.25">
      <c r="A20" s="57"/>
      <c r="B20" s="175"/>
      <c r="C20" s="176"/>
      <c r="D20" s="176"/>
      <c r="E20" s="176"/>
      <c r="F20" s="176"/>
      <c r="G20" s="176"/>
      <c r="H20" s="176"/>
      <c r="I20" s="176"/>
      <c r="J20" s="240"/>
      <c r="K20" s="240"/>
      <c r="L20" s="241"/>
    </row>
    <row r="21" spans="1:12" ht="14.25">
      <c r="A21" s="57"/>
      <c r="B21" s="175"/>
      <c r="C21" s="176"/>
      <c r="D21" s="176"/>
      <c r="E21" s="176"/>
      <c r="F21" s="176"/>
      <c r="G21" s="176"/>
      <c r="H21" s="176"/>
      <c r="I21" s="176"/>
      <c r="J21" s="179" t="s">
        <v>257</v>
      </c>
      <c r="K21" s="180"/>
      <c r="L21" s="264">
        <f>G8+L38-G9</f>
        <v>-1477.8337504</v>
      </c>
    </row>
    <row r="22" spans="1:12" ht="14.25" customHeight="1">
      <c r="A22" s="57"/>
      <c r="B22" s="177"/>
      <c r="C22" s="178"/>
      <c r="D22" s="178"/>
      <c r="E22" s="178"/>
      <c r="F22" s="178"/>
      <c r="G22" s="178"/>
      <c r="H22" s="178"/>
      <c r="I22" s="178"/>
      <c r="J22" s="181"/>
      <c r="K22" s="182"/>
      <c r="L22" s="265"/>
    </row>
    <row r="23" spans="2:12" s="57" customFormat="1" ht="48" customHeight="1" thickBot="1">
      <c r="B23" s="273"/>
      <c r="C23" s="274"/>
      <c r="D23" s="69" t="s">
        <v>218</v>
      </c>
      <c r="E23" s="275"/>
      <c r="F23" s="275"/>
      <c r="G23" s="275"/>
      <c r="H23" s="69" t="s">
        <v>18</v>
      </c>
      <c r="I23" s="275"/>
      <c r="J23" s="275"/>
      <c r="K23" s="275"/>
      <c r="L23" s="276"/>
    </row>
    <row r="24" spans="1:12" s="37" customFormat="1" ht="35.25" customHeight="1" thickTop="1">
      <c r="A24" s="70" t="s">
        <v>242</v>
      </c>
      <c r="B24" s="259" t="s">
        <v>243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1"/>
    </row>
    <row r="25" spans="1:12" ht="30" customHeight="1">
      <c r="A25" s="57"/>
      <c r="B25" s="262" t="s">
        <v>189</v>
      </c>
      <c r="C25" s="266" t="s">
        <v>190</v>
      </c>
      <c r="D25" s="227" t="s">
        <v>207</v>
      </c>
      <c r="E25" s="228"/>
      <c r="F25" s="247" t="s">
        <v>205</v>
      </c>
      <c r="G25" s="248"/>
      <c r="H25" s="227" t="s">
        <v>206</v>
      </c>
      <c r="I25" s="228"/>
      <c r="J25" s="184" t="s">
        <v>244</v>
      </c>
      <c r="K25" s="184" t="s">
        <v>211</v>
      </c>
      <c r="L25" s="251" t="s">
        <v>230</v>
      </c>
    </row>
    <row r="26" spans="1:12" ht="29.25" customHeight="1">
      <c r="A26" s="57"/>
      <c r="B26" s="263"/>
      <c r="C26" s="267"/>
      <c r="D26" s="71" t="s">
        <v>245</v>
      </c>
      <c r="E26" s="71" t="s">
        <v>246</v>
      </c>
      <c r="F26" s="249"/>
      <c r="G26" s="250"/>
      <c r="H26" s="71" t="s">
        <v>245</v>
      </c>
      <c r="I26" s="71" t="s">
        <v>246</v>
      </c>
      <c r="J26" s="185"/>
      <c r="K26" s="185"/>
      <c r="L26" s="252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1">
        <v>5</v>
      </c>
      <c r="G27" s="172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6">
        <v>10.84</v>
      </c>
      <c r="G28" s="187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6">
        <v>1.48</v>
      </c>
      <c r="G29" s="187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6">
        <v>0</v>
      </c>
      <c r="G30" s="187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6">
        <v>159.81</v>
      </c>
      <c r="G31" s="187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6">
        <v>160.82</v>
      </c>
      <c r="G32" s="187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6">
        <v>25.17</v>
      </c>
      <c r="G33" s="187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6">
        <v>25.17</v>
      </c>
      <c r="G34" s="187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6">
        <v>42.1</v>
      </c>
      <c r="G35" s="187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6">
        <v>2.26</v>
      </c>
      <c r="G36" s="187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6">
        <v>2.26</v>
      </c>
      <c r="G37" s="187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6"/>
      <c r="G38" s="187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7" t="s">
        <v>247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ht="30.75" customHeight="1">
      <c r="A40" s="57"/>
      <c r="B40" s="169" t="s">
        <v>189</v>
      </c>
      <c r="C40" s="171" t="s">
        <v>208</v>
      </c>
      <c r="D40" s="172"/>
      <c r="E40" s="171" t="s">
        <v>209</v>
      </c>
      <c r="F40" s="183"/>
      <c r="G40" s="183"/>
      <c r="H40" s="172"/>
      <c r="I40" s="171" t="s">
        <v>248</v>
      </c>
      <c r="J40" s="183"/>
      <c r="K40" s="172"/>
      <c r="L40" s="168"/>
    </row>
    <row r="41" spans="1:12" ht="40.5" customHeight="1">
      <c r="A41" s="57"/>
      <c r="B41" s="170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68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68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68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68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68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68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68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68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L35" sqref="L35"/>
    </sheetView>
  </sheetViews>
  <sheetFormatPr defaultColWidth="9.00390625" defaultRowHeight="14.25"/>
  <cols>
    <col min="1" max="1" width="12.875" style="0" customWidth="1"/>
    <col min="2" max="2" width="5.875" style="0" customWidth="1"/>
    <col min="3" max="3" width="6.25390625" style="0" customWidth="1"/>
    <col min="4" max="4" width="6.75390625" style="39" customWidth="1"/>
    <col min="5" max="5" width="4.37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2" width="5.625" style="0" customWidth="1"/>
    <col min="13" max="13" width="4.62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7" t="s">
        <v>344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DB1">
        <v>3</v>
      </c>
    </row>
    <row r="2" spans="1:14" s="101" customFormat="1" ht="24" customHeight="1">
      <c r="A2" s="98" t="s">
        <v>342</v>
      </c>
      <c r="B2" s="99" t="s">
        <v>332</v>
      </c>
      <c r="C2" s="109" t="s">
        <v>338</v>
      </c>
      <c r="D2" s="109" t="s">
        <v>343</v>
      </c>
      <c r="E2" s="100" t="s">
        <v>337</v>
      </c>
      <c r="F2" s="100" t="s">
        <v>330</v>
      </c>
      <c r="G2" s="110" t="s">
        <v>334</v>
      </c>
      <c r="H2" s="100" t="s">
        <v>331</v>
      </c>
      <c r="I2" s="99" t="s">
        <v>335</v>
      </c>
      <c r="J2" s="99" t="s">
        <v>333</v>
      </c>
      <c r="K2" s="99" t="s">
        <v>346</v>
      </c>
      <c r="L2" s="109" t="s">
        <v>336</v>
      </c>
      <c r="M2" s="99" t="s">
        <v>339</v>
      </c>
      <c r="N2" s="118" t="s">
        <v>341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557.504</v>
      </c>
      <c r="D3" s="113">
        <f aca="true" t="shared" si="1" ref="D3:D8">SUM(G3+K3)</f>
        <v>1090.06</v>
      </c>
      <c r="E3" s="106">
        <v>2</v>
      </c>
      <c r="F3" s="105">
        <v>545.03</v>
      </c>
      <c r="G3" s="113">
        <f>F3*E3</f>
        <v>1090.06</v>
      </c>
      <c r="H3" s="105">
        <v>11.24</v>
      </c>
      <c r="I3" s="105">
        <v>60.8</v>
      </c>
      <c r="J3" s="106">
        <v>0</v>
      </c>
      <c r="K3" s="105">
        <f aca="true" t="shared" si="2" ref="K3:K26">B3*J3*F3</f>
        <v>0</v>
      </c>
      <c r="L3" s="113">
        <f>N3*I3</f>
        <v>304</v>
      </c>
      <c r="M3" s="107">
        <v>49.6</v>
      </c>
      <c r="N3" s="119">
        <v>5</v>
      </c>
    </row>
    <row r="4" spans="1:18" ht="14.25">
      <c r="A4" s="49" t="s">
        <v>282</v>
      </c>
      <c r="B4" s="52">
        <v>46.9</v>
      </c>
      <c r="C4" s="116">
        <f t="shared" si="0"/>
        <v>527.156</v>
      </c>
      <c r="D4" s="114">
        <f t="shared" si="1"/>
        <v>0</v>
      </c>
      <c r="E4" s="107">
        <v>0</v>
      </c>
      <c r="F4" s="96">
        <f>F3</f>
        <v>545.03</v>
      </c>
      <c r="G4" s="114">
        <f aca="true" t="shared" si="3" ref="G4:G34">F4*E4</f>
        <v>0</v>
      </c>
      <c r="H4" s="96">
        <f>H3</f>
        <v>11.24</v>
      </c>
      <c r="I4" s="96">
        <f>I3</f>
        <v>60.8</v>
      </c>
      <c r="J4" s="107">
        <f>J3</f>
        <v>0</v>
      </c>
      <c r="K4" s="96">
        <f t="shared" si="2"/>
        <v>0</v>
      </c>
      <c r="L4" s="114">
        <f aca="true" t="shared" si="4" ref="L4:L34">N4*I4</f>
        <v>182.39999999999998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283</v>
      </c>
      <c r="B5" s="52">
        <v>35.2</v>
      </c>
      <c r="C5" s="116">
        <f t="shared" si="0"/>
        <v>395.648</v>
      </c>
      <c r="D5" s="114">
        <f t="shared" si="1"/>
        <v>1362.5749999999998</v>
      </c>
      <c r="E5" s="107">
        <v>2.5</v>
      </c>
      <c r="F5" s="96">
        <f>F3</f>
        <v>545.03</v>
      </c>
      <c r="G5" s="114">
        <f t="shared" si="3"/>
        <v>1362.5749999999998</v>
      </c>
      <c r="H5" s="96">
        <f>H3</f>
        <v>11.24</v>
      </c>
      <c r="I5" s="96">
        <f>I3</f>
        <v>60.8</v>
      </c>
      <c r="J5" s="107">
        <f>J3</f>
        <v>0</v>
      </c>
      <c r="K5" s="96">
        <f t="shared" si="2"/>
        <v>0</v>
      </c>
      <c r="L5" s="114">
        <f t="shared" si="4"/>
        <v>121.6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284</v>
      </c>
      <c r="B6" s="52">
        <v>48.1</v>
      </c>
      <c r="C6" s="116">
        <f t="shared" si="0"/>
        <v>558.628</v>
      </c>
      <c r="D6" s="114">
        <f t="shared" si="1"/>
        <v>0</v>
      </c>
      <c r="E6" s="107">
        <v>0</v>
      </c>
      <c r="F6" s="96">
        <f>F3</f>
        <v>545.03</v>
      </c>
      <c r="G6" s="114">
        <f t="shared" si="3"/>
        <v>0</v>
      </c>
      <c r="H6" s="96">
        <f>H3</f>
        <v>11.24</v>
      </c>
      <c r="I6" s="96">
        <f>I3</f>
        <v>60.8</v>
      </c>
      <c r="J6" s="107">
        <f>J3</f>
        <v>0</v>
      </c>
      <c r="K6" s="96">
        <f t="shared" si="2"/>
        <v>0</v>
      </c>
      <c r="L6" s="114">
        <f t="shared" si="4"/>
        <v>60.8</v>
      </c>
      <c r="M6" s="107">
        <v>49.7</v>
      </c>
      <c r="N6" s="119">
        <v>1</v>
      </c>
    </row>
    <row r="7" spans="1:14" ht="14.25">
      <c r="A7" s="49" t="s">
        <v>285</v>
      </c>
      <c r="B7" s="52">
        <v>47.4</v>
      </c>
      <c r="C7" s="116">
        <f t="shared" si="0"/>
        <v>532.776</v>
      </c>
      <c r="D7" s="114">
        <f t="shared" si="1"/>
        <v>163.509</v>
      </c>
      <c r="E7" s="107">
        <v>0.3</v>
      </c>
      <c r="F7" s="96">
        <f>F3</f>
        <v>545.03</v>
      </c>
      <c r="G7" s="114">
        <f t="shared" si="3"/>
        <v>163.509</v>
      </c>
      <c r="H7" s="96">
        <f>H3</f>
        <v>11.24</v>
      </c>
      <c r="I7" s="96">
        <f>I3</f>
        <v>60.8</v>
      </c>
      <c r="J7" s="107">
        <f>J3</f>
        <v>0</v>
      </c>
      <c r="K7" s="96">
        <f t="shared" si="2"/>
        <v>0</v>
      </c>
      <c r="L7" s="114">
        <f t="shared" si="4"/>
        <v>243.2</v>
      </c>
      <c r="M7" s="107">
        <v>47.4</v>
      </c>
      <c r="N7" s="119">
        <v>4</v>
      </c>
    </row>
    <row r="8" spans="1:14" ht="14.25">
      <c r="A8" s="49" t="s">
        <v>286</v>
      </c>
      <c r="B8" s="52">
        <v>48.4</v>
      </c>
      <c r="C8" s="116">
        <f t="shared" si="0"/>
        <v>544.016</v>
      </c>
      <c r="D8" s="114">
        <f t="shared" si="1"/>
        <v>0</v>
      </c>
      <c r="E8" s="107">
        <v>0</v>
      </c>
      <c r="F8" s="96">
        <f>F3</f>
        <v>545.03</v>
      </c>
      <c r="G8" s="114">
        <f t="shared" si="3"/>
        <v>0</v>
      </c>
      <c r="H8" s="96">
        <f>H3</f>
        <v>11.24</v>
      </c>
      <c r="I8" s="96">
        <f>I3</f>
        <v>60.8</v>
      </c>
      <c r="J8" s="107">
        <f>J3</f>
        <v>0</v>
      </c>
      <c r="K8" s="96">
        <f t="shared" si="2"/>
        <v>0</v>
      </c>
      <c r="L8" s="114">
        <f t="shared" si="4"/>
        <v>182.39999999999998</v>
      </c>
      <c r="M8" s="107">
        <v>48.4</v>
      </c>
      <c r="N8" s="119">
        <v>3</v>
      </c>
    </row>
    <row r="9" spans="1:14" ht="14.25">
      <c r="A9" s="49" t="s">
        <v>287</v>
      </c>
      <c r="B9" s="52">
        <v>49.7</v>
      </c>
      <c r="C9" s="116">
        <f t="shared" si="0"/>
        <v>558.628</v>
      </c>
      <c r="D9" s="114">
        <f aca="true" t="shared" si="5" ref="D9:D52">SUM(G9+K9)</f>
        <v>1090.06</v>
      </c>
      <c r="E9" s="107">
        <v>2</v>
      </c>
      <c r="F9" s="96">
        <f>F3</f>
        <v>545.03</v>
      </c>
      <c r="G9" s="114">
        <f t="shared" si="3"/>
        <v>1090.06</v>
      </c>
      <c r="H9" s="96">
        <f>H3</f>
        <v>11.24</v>
      </c>
      <c r="I9" s="96">
        <f>I3</f>
        <v>60.8</v>
      </c>
      <c r="J9" s="107">
        <f>J3</f>
        <v>0</v>
      </c>
      <c r="K9" s="96">
        <f t="shared" si="2"/>
        <v>0</v>
      </c>
      <c r="L9" s="114">
        <f t="shared" si="4"/>
        <v>243.2</v>
      </c>
      <c r="M9" s="52">
        <v>49.7</v>
      </c>
      <c r="N9" s="119">
        <v>4</v>
      </c>
    </row>
    <row r="10" spans="1:14" ht="14.25">
      <c r="A10" s="49" t="s">
        <v>288</v>
      </c>
      <c r="B10" s="52">
        <v>46.5</v>
      </c>
      <c r="C10" s="116">
        <f t="shared" si="0"/>
        <v>522.66</v>
      </c>
      <c r="D10" s="114">
        <f t="shared" si="5"/>
        <v>1308.072</v>
      </c>
      <c r="E10" s="107">
        <v>2.4</v>
      </c>
      <c r="F10" s="96">
        <f>F3</f>
        <v>545.03</v>
      </c>
      <c r="G10" s="114">
        <f t="shared" si="3"/>
        <v>1308.072</v>
      </c>
      <c r="H10" s="96">
        <f>H3</f>
        <v>11.24</v>
      </c>
      <c r="I10" s="96">
        <f>I3</f>
        <v>60.8</v>
      </c>
      <c r="J10" s="107">
        <f>J3</f>
        <v>0</v>
      </c>
      <c r="K10" s="96">
        <f t="shared" si="2"/>
        <v>0</v>
      </c>
      <c r="L10" s="114">
        <f t="shared" si="4"/>
        <v>243.2</v>
      </c>
      <c r="M10" s="52">
        <v>46.5</v>
      </c>
      <c r="N10" s="119">
        <v>4</v>
      </c>
    </row>
    <row r="11" spans="1:14" ht="14.25">
      <c r="A11" s="49" t="s">
        <v>289</v>
      </c>
      <c r="B11" s="52">
        <v>48.6</v>
      </c>
      <c r="C11" s="116">
        <f t="shared" si="0"/>
        <v>546.264</v>
      </c>
      <c r="D11" s="114">
        <f t="shared" si="5"/>
        <v>0</v>
      </c>
      <c r="E11" s="107">
        <v>0</v>
      </c>
      <c r="F11" s="96">
        <f>F3</f>
        <v>545.03</v>
      </c>
      <c r="G11" s="114">
        <f t="shared" si="3"/>
        <v>0</v>
      </c>
      <c r="H11" s="96">
        <f>H3</f>
        <v>11.24</v>
      </c>
      <c r="I11" s="96">
        <f>I3</f>
        <v>60.8</v>
      </c>
      <c r="J11" s="107">
        <f>J3</f>
        <v>0</v>
      </c>
      <c r="K11" s="96">
        <f t="shared" si="2"/>
        <v>0</v>
      </c>
      <c r="L11" s="114">
        <f t="shared" si="4"/>
        <v>0</v>
      </c>
      <c r="M11" s="52">
        <v>48.6</v>
      </c>
      <c r="N11" s="119">
        <v>0</v>
      </c>
    </row>
    <row r="12" spans="1:14" ht="14.25">
      <c r="A12" s="49" t="s">
        <v>290</v>
      </c>
      <c r="B12" s="52">
        <v>48.8</v>
      </c>
      <c r="C12" s="116">
        <f t="shared" si="0"/>
        <v>548.512</v>
      </c>
      <c r="D12" s="114">
        <f t="shared" si="5"/>
        <v>109.006</v>
      </c>
      <c r="E12" s="107">
        <v>0.2</v>
      </c>
      <c r="F12" s="96">
        <f>F3</f>
        <v>545.03</v>
      </c>
      <c r="G12" s="114">
        <f t="shared" si="3"/>
        <v>109.006</v>
      </c>
      <c r="H12" s="96">
        <f>H3</f>
        <v>11.24</v>
      </c>
      <c r="I12" s="96">
        <f>I3</f>
        <v>60.8</v>
      </c>
      <c r="J12" s="107">
        <f>J3</f>
        <v>0</v>
      </c>
      <c r="K12" s="96">
        <f t="shared" si="2"/>
        <v>0</v>
      </c>
      <c r="L12" s="114">
        <f t="shared" si="4"/>
        <v>121.6</v>
      </c>
      <c r="M12" s="52">
        <v>48.8</v>
      </c>
      <c r="N12" s="119">
        <v>2</v>
      </c>
    </row>
    <row r="13" spans="1:14" ht="14.25">
      <c r="A13" s="49" t="s">
        <v>291</v>
      </c>
      <c r="B13" s="52">
        <v>46.4</v>
      </c>
      <c r="C13" s="116">
        <f t="shared" si="0"/>
        <v>521.536</v>
      </c>
      <c r="D13" s="114">
        <f t="shared" si="5"/>
        <v>1907.605</v>
      </c>
      <c r="E13" s="107">
        <v>3.5</v>
      </c>
      <c r="F13" s="96">
        <f>F3</f>
        <v>545.03</v>
      </c>
      <c r="G13" s="114">
        <f t="shared" si="3"/>
        <v>1907.605</v>
      </c>
      <c r="H13" s="96">
        <f>H3</f>
        <v>11.24</v>
      </c>
      <c r="I13" s="96">
        <f>I3</f>
        <v>60.8</v>
      </c>
      <c r="J13" s="107">
        <f>J3</f>
        <v>0</v>
      </c>
      <c r="K13" s="96">
        <f t="shared" si="2"/>
        <v>0</v>
      </c>
      <c r="L13" s="114">
        <f t="shared" si="4"/>
        <v>243.2</v>
      </c>
      <c r="M13" s="52">
        <v>46.4</v>
      </c>
      <c r="N13" s="119">
        <v>4</v>
      </c>
    </row>
    <row r="14" spans="1:14" ht="14.25">
      <c r="A14" s="49" t="s">
        <v>292</v>
      </c>
      <c r="B14" s="52">
        <v>48.1</v>
      </c>
      <c r="C14" s="116">
        <f t="shared" si="0"/>
        <v>540.644</v>
      </c>
      <c r="D14" s="114">
        <f t="shared" si="5"/>
        <v>654.036</v>
      </c>
      <c r="E14" s="107">
        <v>1.2</v>
      </c>
      <c r="F14" s="96">
        <f>F3</f>
        <v>545.03</v>
      </c>
      <c r="G14" s="114">
        <f t="shared" si="3"/>
        <v>654.036</v>
      </c>
      <c r="H14" s="96">
        <f>H3</f>
        <v>11.24</v>
      </c>
      <c r="I14" s="96">
        <f>I3</f>
        <v>60.8</v>
      </c>
      <c r="J14" s="107">
        <f>J3</f>
        <v>0</v>
      </c>
      <c r="K14" s="96">
        <f t="shared" si="2"/>
        <v>0</v>
      </c>
      <c r="L14" s="114">
        <f t="shared" si="4"/>
        <v>121.6</v>
      </c>
      <c r="M14" s="52">
        <v>48.1</v>
      </c>
      <c r="N14" s="119">
        <v>2</v>
      </c>
    </row>
    <row r="15" spans="1:14" ht="14.25">
      <c r="A15" s="49" t="s">
        <v>293</v>
      </c>
      <c r="B15" s="52">
        <v>48.6</v>
      </c>
      <c r="C15" s="116">
        <f t="shared" si="0"/>
        <v>546.264</v>
      </c>
      <c r="D15" s="114">
        <f t="shared" si="5"/>
        <v>381.52099999999996</v>
      </c>
      <c r="E15" s="107">
        <v>0.7</v>
      </c>
      <c r="F15" s="96">
        <f>F3</f>
        <v>545.03</v>
      </c>
      <c r="G15" s="114">
        <f t="shared" si="3"/>
        <v>381.52099999999996</v>
      </c>
      <c r="H15" s="96">
        <f>H3</f>
        <v>11.24</v>
      </c>
      <c r="I15" s="96">
        <f>I3</f>
        <v>60.8</v>
      </c>
      <c r="J15" s="107">
        <f>J3</f>
        <v>0</v>
      </c>
      <c r="K15" s="96">
        <f t="shared" si="2"/>
        <v>0</v>
      </c>
      <c r="L15" s="114">
        <f t="shared" si="4"/>
        <v>121.6</v>
      </c>
      <c r="M15" s="52">
        <v>48.6</v>
      </c>
      <c r="N15" s="119">
        <v>2</v>
      </c>
    </row>
    <row r="16" spans="1:14" ht="14.25">
      <c r="A16" s="49" t="s">
        <v>294</v>
      </c>
      <c r="B16" s="52">
        <v>44.9</v>
      </c>
      <c r="C16" s="116">
        <f t="shared" si="0"/>
        <v>504.676</v>
      </c>
      <c r="D16" s="114">
        <f t="shared" si="5"/>
        <v>817.545</v>
      </c>
      <c r="E16" s="107">
        <v>1.5</v>
      </c>
      <c r="F16" s="96">
        <f>F3</f>
        <v>545.03</v>
      </c>
      <c r="G16" s="114">
        <f t="shared" si="3"/>
        <v>817.545</v>
      </c>
      <c r="H16" s="96">
        <f>H3</f>
        <v>11.24</v>
      </c>
      <c r="I16" s="96">
        <f>I3</f>
        <v>60.8</v>
      </c>
      <c r="J16" s="107">
        <f>J3</f>
        <v>0</v>
      </c>
      <c r="K16" s="96">
        <f t="shared" si="2"/>
        <v>0</v>
      </c>
      <c r="L16" s="114">
        <f t="shared" si="4"/>
        <v>182.39999999999998</v>
      </c>
      <c r="M16" s="52">
        <v>44.9</v>
      </c>
      <c r="N16" s="119">
        <v>3</v>
      </c>
    </row>
    <row r="17" spans="1:14" ht="14.25">
      <c r="A17" s="49" t="s">
        <v>295</v>
      </c>
      <c r="B17" s="52">
        <v>48.2</v>
      </c>
      <c r="C17" s="116">
        <f t="shared" si="0"/>
        <v>541.768</v>
      </c>
      <c r="D17" s="114">
        <f t="shared" si="5"/>
        <v>327.018</v>
      </c>
      <c r="E17" s="107">
        <v>0.6</v>
      </c>
      <c r="F17" s="96">
        <f>F3</f>
        <v>545.03</v>
      </c>
      <c r="G17" s="114">
        <f t="shared" si="3"/>
        <v>327.018</v>
      </c>
      <c r="H17" s="96">
        <f>H3</f>
        <v>11.24</v>
      </c>
      <c r="I17" s="96">
        <f>I3</f>
        <v>60.8</v>
      </c>
      <c r="J17" s="107">
        <f>J3</f>
        <v>0</v>
      </c>
      <c r="K17" s="96">
        <f t="shared" si="2"/>
        <v>0</v>
      </c>
      <c r="L17" s="114">
        <f t="shared" si="4"/>
        <v>60.8</v>
      </c>
      <c r="M17" s="52">
        <v>48.2</v>
      </c>
      <c r="N17" s="119">
        <v>1</v>
      </c>
    </row>
    <row r="18" spans="1:14" ht="14.25">
      <c r="A18" s="49" t="s">
        <v>340</v>
      </c>
      <c r="B18" s="52">
        <v>49.9</v>
      </c>
      <c r="C18" s="116">
        <f t="shared" si="0"/>
        <v>560.876</v>
      </c>
      <c r="D18" s="114">
        <f t="shared" si="5"/>
        <v>0</v>
      </c>
      <c r="E18" s="107">
        <v>0</v>
      </c>
      <c r="F18" s="96">
        <f>F3</f>
        <v>545.03</v>
      </c>
      <c r="G18" s="114">
        <f t="shared" si="3"/>
        <v>0</v>
      </c>
      <c r="H18" s="96">
        <f>H3</f>
        <v>11.24</v>
      </c>
      <c r="I18" s="96">
        <f>I3</f>
        <v>60.8</v>
      </c>
      <c r="J18" s="107">
        <f>J3</f>
        <v>0</v>
      </c>
      <c r="K18" s="96">
        <f t="shared" si="2"/>
        <v>0</v>
      </c>
      <c r="L18" s="114">
        <f t="shared" si="4"/>
        <v>121.6</v>
      </c>
      <c r="M18" s="52">
        <v>49.9</v>
      </c>
      <c r="N18" s="119">
        <v>2</v>
      </c>
    </row>
    <row r="19" spans="1:14" ht="14.25">
      <c r="A19" s="49" t="s">
        <v>296</v>
      </c>
      <c r="B19" s="52">
        <v>75</v>
      </c>
      <c r="C19" s="116">
        <f t="shared" si="0"/>
        <v>923.928</v>
      </c>
      <c r="D19" s="114">
        <f t="shared" si="5"/>
        <v>1090.06</v>
      </c>
      <c r="E19" s="107">
        <v>2</v>
      </c>
      <c r="F19" s="96">
        <f>F3</f>
        <v>545.03</v>
      </c>
      <c r="G19" s="114">
        <f t="shared" si="3"/>
        <v>1090.06</v>
      </c>
      <c r="H19" s="96">
        <f>H3</f>
        <v>11.24</v>
      </c>
      <c r="I19" s="96">
        <f>I3</f>
        <v>60.8</v>
      </c>
      <c r="J19" s="107">
        <f>J3</f>
        <v>0</v>
      </c>
      <c r="K19" s="96">
        <f t="shared" si="2"/>
        <v>0</v>
      </c>
      <c r="L19" s="114">
        <f t="shared" si="4"/>
        <v>182.39999999999998</v>
      </c>
      <c r="M19" s="107">
        <v>82.2</v>
      </c>
      <c r="N19" s="119">
        <v>3</v>
      </c>
    </row>
    <row r="20" spans="1:14" ht="14.25">
      <c r="A20" s="49" t="s">
        <v>298</v>
      </c>
      <c r="B20" s="52">
        <v>57.8</v>
      </c>
      <c r="C20" s="116">
        <f t="shared" si="0"/>
        <v>649.672</v>
      </c>
      <c r="D20" s="114">
        <f t="shared" si="5"/>
        <v>817.545</v>
      </c>
      <c r="E20" s="107">
        <v>1.5</v>
      </c>
      <c r="F20" s="96">
        <f>F3</f>
        <v>545.03</v>
      </c>
      <c r="G20" s="114">
        <f t="shared" si="3"/>
        <v>817.545</v>
      </c>
      <c r="H20" s="96">
        <f>H3</f>
        <v>11.24</v>
      </c>
      <c r="I20" s="96">
        <f>I3</f>
        <v>60.8</v>
      </c>
      <c r="J20" s="107">
        <f>J3</f>
        <v>0</v>
      </c>
      <c r="K20" s="96">
        <f t="shared" si="2"/>
        <v>0</v>
      </c>
      <c r="L20" s="114">
        <f t="shared" si="4"/>
        <v>121.6</v>
      </c>
      <c r="M20" s="52">
        <v>57.8</v>
      </c>
      <c r="N20" s="119">
        <v>2</v>
      </c>
    </row>
    <row r="21" spans="1:14" ht="14.25">
      <c r="A21" s="49" t="s">
        <v>299</v>
      </c>
      <c r="B21" s="52">
        <v>75.1</v>
      </c>
      <c r="C21" s="116">
        <f t="shared" si="0"/>
        <v>844.1239999999999</v>
      </c>
      <c r="D21" s="114">
        <f t="shared" si="5"/>
        <v>1362.5749999999998</v>
      </c>
      <c r="E21" s="107">
        <v>2.5</v>
      </c>
      <c r="F21" s="96">
        <f>F3</f>
        <v>545.03</v>
      </c>
      <c r="G21" s="114">
        <f t="shared" si="3"/>
        <v>1362.5749999999998</v>
      </c>
      <c r="H21" s="96">
        <f>H3</f>
        <v>11.24</v>
      </c>
      <c r="I21" s="96">
        <f>I3</f>
        <v>60.8</v>
      </c>
      <c r="J21" s="107">
        <f>J3</f>
        <v>0</v>
      </c>
      <c r="K21" s="96">
        <f t="shared" si="2"/>
        <v>0</v>
      </c>
      <c r="L21" s="114">
        <f t="shared" si="4"/>
        <v>182.39999999999998</v>
      </c>
      <c r="M21" s="52">
        <v>75.1</v>
      </c>
      <c r="N21" s="119">
        <v>3</v>
      </c>
    </row>
    <row r="22" spans="1:14" ht="14.25">
      <c r="A22" s="49" t="s">
        <v>300</v>
      </c>
      <c r="B22" s="52">
        <v>58.1</v>
      </c>
      <c r="C22" s="116">
        <f t="shared" si="0"/>
        <v>653.044</v>
      </c>
      <c r="D22" s="114">
        <f t="shared" si="5"/>
        <v>0</v>
      </c>
      <c r="E22" s="107">
        <v>0</v>
      </c>
      <c r="F22" s="96">
        <f>F3</f>
        <v>545.03</v>
      </c>
      <c r="G22" s="114">
        <f t="shared" si="3"/>
        <v>0</v>
      </c>
      <c r="H22" s="96">
        <f>H3</f>
        <v>11.24</v>
      </c>
      <c r="I22" s="96">
        <f>I3</f>
        <v>60.8</v>
      </c>
      <c r="J22" s="107">
        <f>J3</f>
        <v>0</v>
      </c>
      <c r="K22" s="96">
        <f t="shared" si="2"/>
        <v>0</v>
      </c>
      <c r="L22" s="114">
        <f t="shared" si="4"/>
        <v>60.8</v>
      </c>
      <c r="M22" s="52">
        <v>58.1</v>
      </c>
      <c r="N22" s="119">
        <v>1</v>
      </c>
    </row>
    <row r="23" spans="1:14" ht="14.25">
      <c r="A23" s="49" t="s">
        <v>301</v>
      </c>
      <c r="B23" s="52">
        <v>75.6</v>
      </c>
      <c r="C23" s="116">
        <f t="shared" si="0"/>
        <v>849.7439999999999</v>
      </c>
      <c r="D23" s="114">
        <f t="shared" si="5"/>
        <v>0</v>
      </c>
      <c r="E23" s="107">
        <v>0</v>
      </c>
      <c r="F23" s="96">
        <f>F3</f>
        <v>545.03</v>
      </c>
      <c r="G23" s="114">
        <f t="shared" si="3"/>
        <v>0</v>
      </c>
      <c r="H23" s="96">
        <f>H3</f>
        <v>11.24</v>
      </c>
      <c r="I23" s="96">
        <f>I3</f>
        <v>60.8</v>
      </c>
      <c r="J23" s="107">
        <f>J3</f>
        <v>0</v>
      </c>
      <c r="K23" s="96">
        <f t="shared" si="2"/>
        <v>0</v>
      </c>
      <c r="L23" s="114">
        <f t="shared" si="4"/>
        <v>121.6</v>
      </c>
      <c r="M23" s="52">
        <v>75.6</v>
      </c>
      <c r="N23" s="119">
        <v>2</v>
      </c>
    </row>
    <row r="24" spans="1:14" ht="14.25">
      <c r="A24" s="49" t="s">
        <v>302</v>
      </c>
      <c r="B24" s="52">
        <v>57.6</v>
      </c>
      <c r="C24" s="116">
        <f t="shared" si="0"/>
        <v>647.424</v>
      </c>
      <c r="D24" s="114">
        <f t="shared" si="5"/>
        <v>272.515</v>
      </c>
      <c r="E24" s="107">
        <v>0.5</v>
      </c>
      <c r="F24" s="96">
        <f>F3</f>
        <v>545.03</v>
      </c>
      <c r="G24" s="114">
        <f t="shared" si="3"/>
        <v>272.515</v>
      </c>
      <c r="H24" s="96">
        <f>H3</f>
        <v>11.24</v>
      </c>
      <c r="I24" s="96">
        <f>I3</f>
        <v>60.8</v>
      </c>
      <c r="J24" s="107">
        <f>J3</f>
        <v>0</v>
      </c>
      <c r="K24" s="96">
        <f t="shared" si="2"/>
        <v>0</v>
      </c>
      <c r="L24" s="114">
        <f t="shared" si="4"/>
        <v>60.8</v>
      </c>
      <c r="M24" s="52">
        <v>57.6</v>
      </c>
      <c r="N24" s="119">
        <v>1</v>
      </c>
    </row>
    <row r="25" spans="1:14" ht="14.25">
      <c r="A25" s="49" t="s">
        <v>345</v>
      </c>
      <c r="B25" s="52">
        <v>75.8</v>
      </c>
      <c r="C25" s="116">
        <f t="shared" si="0"/>
        <v>943.0360000000001</v>
      </c>
      <c r="D25" s="114">
        <f t="shared" si="5"/>
        <v>4905.2699999999995</v>
      </c>
      <c r="E25" s="107">
        <v>9</v>
      </c>
      <c r="F25" s="96">
        <f>F3</f>
        <v>545.03</v>
      </c>
      <c r="G25" s="114">
        <f t="shared" si="3"/>
        <v>4905.2699999999995</v>
      </c>
      <c r="H25" s="96">
        <f>H3</f>
        <v>11.24</v>
      </c>
      <c r="I25" s="96">
        <f>I3</f>
        <v>60.8</v>
      </c>
      <c r="J25" s="107">
        <f>J3</f>
        <v>0</v>
      </c>
      <c r="K25" s="96">
        <f t="shared" si="2"/>
        <v>0</v>
      </c>
      <c r="L25" s="114">
        <f t="shared" si="4"/>
        <v>243.2</v>
      </c>
      <c r="M25" s="52">
        <v>83.9</v>
      </c>
      <c r="N25" s="119">
        <v>4</v>
      </c>
    </row>
    <row r="26" spans="1:14" ht="14.25">
      <c r="A26" s="49" t="s">
        <v>303</v>
      </c>
      <c r="B26" s="52">
        <v>57.5</v>
      </c>
      <c r="C26" s="116">
        <f t="shared" si="0"/>
        <v>646.3000000000001</v>
      </c>
      <c r="D26" s="114">
        <f t="shared" si="5"/>
        <v>436.024</v>
      </c>
      <c r="E26" s="107">
        <v>0.8</v>
      </c>
      <c r="F26" s="96">
        <f>F3</f>
        <v>545.03</v>
      </c>
      <c r="G26" s="114">
        <f t="shared" si="3"/>
        <v>436.024</v>
      </c>
      <c r="H26" s="96">
        <f>H3</f>
        <v>11.24</v>
      </c>
      <c r="I26" s="96">
        <f>I3</f>
        <v>60.8</v>
      </c>
      <c r="J26" s="107">
        <f>J3</f>
        <v>0</v>
      </c>
      <c r="K26" s="96">
        <f t="shared" si="2"/>
        <v>0</v>
      </c>
      <c r="L26" s="114">
        <f t="shared" si="4"/>
        <v>60.8</v>
      </c>
      <c r="M26" s="52">
        <v>57.5</v>
      </c>
      <c r="N26" s="119">
        <v>1</v>
      </c>
    </row>
    <row r="27" spans="1:14" ht="14.25">
      <c r="A27" s="49" t="s">
        <v>304</v>
      </c>
      <c r="B27" s="52">
        <v>75.4</v>
      </c>
      <c r="C27" s="116">
        <f t="shared" si="0"/>
        <v>847.4960000000001</v>
      </c>
      <c r="D27" s="114">
        <f t="shared" si="5"/>
        <v>763.0419999999999</v>
      </c>
      <c r="E27" s="107">
        <v>1.4</v>
      </c>
      <c r="F27" s="96">
        <f>F3</f>
        <v>545.03</v>
      </c>
      <c r="G27" s="114">
        <f t="shared" si="3"/>
        <v>763.0419999999999</v>
      </c>
      <c r="H27" s="96">
        <f>H3</f>
        <v>11.24</v>
      </c>
      <c r="I27" s="96">
        <f>I3</f>
        <v>60.8</v>
      </c>
      <c r="J27" s="107">
        <f>J3</f>
        <v>0</v>
      </c>
      <c r="K27" s="96">
        <f aca="true" t="shared" si="6" ref="K27:K35">B27*J27*F27</f>
        <v>0</v>
      </c>
      <c r="L27" s="114">
        <f t="shared" si="4"/>
        <v>60.8</v>
      </c>
      <c r="M27" s="52">
        <v>75.4</v>
      </c>
      <c r="N27" s="119">
        <v>1</v>
      </c>
    </row>
    <row r="28" spans="1:14" ht="14.25">
      <c r="A28" s="49" t="s">
        <v>305</v>
      </c>
      <c r="B28" s="52">
        <v>74.4</v>
      </c>
      <c r="C28" s="116">
        <f t="shared" si="0"/>
        <v>836.2560000000001</v>
      </c>
      <c r="D28" s="114">
        <f t="shared" si="5"/>
        <v>3270.18</v>
      </c>
      <c r="E28" s="107">
        <v>6</v>
      </c>
      <c r="F28" s="96">
        <f>F3</f>
        <v>545.03</v>
      </c>
      <c r="G28" s="114">
        <f t="shared" si="3"/>
        <v>3270.18</v>
      </c>
      <c r="H28" s="96">
        <f>H3</f>
        <v>11.24</v>
      </c>
      <c r="I28" s="96">
        <f>I3</f>
        <v>60.8</v>
      </c>
      <c r="J28" s="107">
        <f>J3</f>
        <v>0</v>
      </c>
      <c r="K28" s="96">
        <f t="shared" si="6"/>
        <v>0</v>
      </c>
      <c r="L28" s="114">
        <f t="shared" si="4"/>
        <v>182.39999999999998</v>
      </c>
      <c r="M28" s="52">
        <v>74.4</v>
      </c>
      <c r="N28" s="119">
        <v>3</v>
      </c>
    </row>
    <row r="29" spans="1:14" ht="14.25">
      <c r="A29" s="49" t="s">
        <v>306</v>
      </c>
      <c r="B29" s="52">
        <v>59.3</v>
      </c>
      <c r="C29" s="116">
        <f t="shared" si="0"/>
        <v>744.0880000000001</v>
      </c>
      <c r="D29" s="114">
        <f t="shared" si="5"/>
        <v>0</v>
      </c>
      <c r="E29" s="107">
        <v>0</v>
      </c>
      <c r="F29" s="96">
        <f>F3</f>
        <v>545.03</v>
      </c>
      <c r="G29" s="114">
        <f t="shared" si="3"/>
        <v>0</v>
      </c>
      <c r="H29" s="96">
        <f>H3</f>
        <v>11.24</v>
      </c>
      <c r="I29" s="96">
        <f>I3</f>
        <v>60.8</v>
      </c>
      <c r="J29" s="107">
        <f>J3</f>
        <v>0</v>
      </c>
      <c r="K29" s="96">
        <f t="shared" si="6"/>
        <v>0</v>
      </c>
      <c r="L29" s="114">
        <f t="shared" si="4"/>
        <v>121.6</v>
      </c>
      <c r="M29" s="107">
        <v>66.2</v>
      </c>
      <c r="N29" s="119">
        <v>2</v>
      </c>
    </row>
    <row r="30" spans="1:14" ht="14.25">
      <c r="A30" s="49" t="s">
        <v>328</v>
      </c>
      <c r="B30" s="52">
        <v>74.8</v>
      </c>
      <c r="C30" s="116">
        <f t="shared" si="0"/>
        <v>840.752</v>
      </c>
      <c r="D30" s="114">
        <f t="shared" si="5"/>
        <v>1362.5749999999998</v>
      </c>
      <c r="E30" s="107">
        <v>2.5</v>
      </c>
      <c r="F30" s="96">
        <f>F3</f>
        <v>545.03</v>
      </c>
      <c r="G30" s="114">
        <f t="shared" si="3"/>
        <v>1362.5749999999998</v>
      </c>
      <c r="H30" s="96">
        <f>H3</f>
        <v>11.24</v>
      </c>
      <c r="I30" s="96">
        <f>I3</f>
        <v>60.8</v>
      </c>
      <c r="J30" s="107">
        <f>J3</f>
        <v>0</v>
      </c>
      <c r="K30" s="96">
        <f t="shared" si="6"/>
        <v>0</v>
      </c>
      <c r="L30" s="114">
        <f t="shared" si="4"/>
        <v>121.6</v>
      </c>
      <c r="M30" s="52">
        <v>74.8</v>
      </c>
      <c r="N30" s="119">
        <v>2</v>
      </c>
    </row>
    <row r="31" spans="1:14" ht="14.25">
      <c r="A31" s="49" t="s">
        <v>307</v>
      </c>
      <c r="B31" s="52">
        <v>57.5</v>
      </c>
      <c r="C31" s="116">
        <f t="shared" si="0"/>
        <v>646.3000000000001</v>
      </c>
      <c r="D31" s="114">
        <f t="shared" si="5"/>
        <v>0</v>
      </c>
      <c r="E31" s="107">
        <v>0</v>
      </c>
      <c r="F31" s="96">
        <f>F3</f>
        <v>545.03</v>
      </c>
      <c r="G31" s="114">
        <f t="shared" si="3"/>
        <v>0</v>
      </c>
      <c r="H31" s="96">
        <f>H3</f>
        <v>11.24</v>
      </c>
      <c r="I31" s="96">
        <f>I3</f>
        <v>60.8</v>
      </c>
      <c r="J31" s="107">
        <f>J3</f>
        <v>0</v>
      </c>
      <c r="K31" s="96">
        <f t="shared" si="6"/>
        <v>0</v>
      </c>
      <c r="L31" s="114">
        <f t="shared" si="4"/>
        <v>0</v>
      </c>
      <c r="M31" s="52">
        <v>57.5</v>
      </c>
      <c r="N31" s="119">
        <v>0</v>
      </c>
    </row>
    <row r="32" spans="1:14" ht="14.25">
      <c r="A32" s="49" t="s">
        <v>308</v>
      </c>
      <c r="B32" s="52">
        <v>76</v>
      </c>
      <c r="C32" s="116">
        <f t="shared" si="0"/>
        <v>854.24</v>
      </c>
      <c r="D32" s="114">
        <f t="shared" si="5"/>
        <v>1090.06</v>
      </c>
      <c r="E32" s="107">
        <v>2</v>
      </c>
      <c r="F32" s="96">
        <f>F3</f>
        <v>545.03</v>
      </c>
      <c r="G32" s="114">
        <f t="shared" si="3"/>
        <v>1090.06</v>
      </c>
      <c r="H32" s="96">
        <f>H3</f>
        <v>11.24</v>
      </c>
      <c r="I32" s="96">
        <f>I3</f>
        <v>60.8</v>
      </c>
      <c r="J32" s="107">
        <f>J3</f>
        <v>0</v>
      </c>
      <c r="K32" s="96">
        <f t="shared" si="6"/>
        <v>0</v>
      </c>
      <c r="L32" s="114">
        <f t="shared" si="4"/>
        <v>182.39999999999998</v>
      </c>
      <c r="M32" s="52">
        <v>76</v>
      </c>
      <c r="N32" s="119">
        <v>3</v>
      </c>
    </row>
    <row r="33" spans="1:14" ht="14.25">
      <c r="A33" s="49" t="s">
        <v>309</v>
      </c>
      <c r="B33" s="52">
        <v>61.1</v>
      </c>
      <c r="C33" s="116">
        <f t="shared" si="0"/>
        <v>686.764</v>
      </c>
      <c r="D33" s="114">
        <f t="shared" si="5"/>
        <v>0</v>
      </c>
      <c r="E33" s="107">
        <v>0</v>
      </c>
      <c r="F33" s="96">
        <f>F3</f>
        <v>545.03</v>
      </c>
      <c r="G33" s="114">
        <f t="shared" si="3"/>
        <v>0</v>
      </c>
      <c r="H33" s="96">
        <f>H3</f>
        <v>11.24</v>
      </c>
      <c r="I33" s="96">
        <f>I3</f>
        <v>60.8</v>
      </c>
      <c r="J33" s="107">
        <f>J3</f>
        <v>0</v>
      </c>
      <c r="K33" s="96">
        <f t="shared" si="6"/>
        <v>0</v>
      </c>
      <c r="L33" s="114">
        <f t="shared" si="4"/>
        <v>182.39999999999998</v>
      </c>
      <c r="M33" s="52">
        <v>61.1</v>
      </c>
      <c r="N33" s="119">
        <v>3</v>
      </c>
    </row>
    <row r="34" spans="1:14" ht="14.25">
      <c r="A34" s="49" t="s">
        <v>310</v>
      </c>
      <c r="B34" s="52">
        <v>75.4</v>
      </c>
      <c r="C34" s="116">
        <f t="shared" si="0"/>
        <v>847.4960000000001</v>
      </c>
      <c r="D34" s="114">
        <f t="shared" si="5"/>
        <v>0</v>
      </c>
      <c r="E34" s="107">
        <v>0</v>
      </c>
      <c r="F34" s="96">
        <f>F3</f>
        <v>545.03</v>
      </c>
      <c r="G34" s="114">
        <f t="shared" si="3"/>
        <v>0</v>
      </c>
      <c r="H34" s="96">
        <f>H3</f>
        <v>11.24</v>
      </c>
      <c r="I34" s="96">
        <f>I3</f>
        <v>60.8</v>
      </c>
      <c r="J34" s="107">
        <f>J3</f>
        <v>0</v>
      </c>
      <c r="K34" s="96">
        <f t="shared" si="6"/>
        <v>0</v>
      </c>
      <c r="L34" s="114">
        <f t="shared" si="4"/>
        <v>243.2</v>
      </c>
      <c r="M34" s="52">
        <v>75.4</v>
      </c>
      <c r="N34" s="119">
        <v>4</v>
      </c>
    </row>
    <row r="35" spans="1:14" ht="14.25">
      <c r="A35" s="49" t="s">
        <v>311</v>
      </c>
      <c r="B35" s="52">
        <v>57.6</v>
      </c>
      <c r="C35" s="116">
        <f>M35*H35</f>
        <v>647.424</v>
      </c>
      <c r="D35" s="114">
        <f t="shared" si="5"/>
        <v>0</v>
      </c>
      <c r="E35" s="107">
        <v>0</v>
      </c>
      <c r="F35" s="96">
        <f>F3</f>
        <v>545.03</v>
      </c>
      <c r="G35" s="114">
        <f aca="true" t="shared" si="7" ref="G35:G52">F35*E35</f>
        <v>0</v>
      </c>
      <c r="H35" s="96">
        <f>H3</f>
        <v>11.24</v>
      </c>
      <c r="I35" s="96">
        <f>I3</f>
        <v>60.8</v>
      </c>
      <c r="J35" s="107">
        <f>J3</f>
        <v>0</v>
      </c>
      <c r="K35" s="96">
        <f t="shared" si="6"/>
        <v>0</v>
      </c>
      <c r="L35" s="114">
        <f aca="true" t="shared" si="8" ref="L35:L52">N35*I35</f>
        <v>60.8</v>
      </c>
      <c r="M35" s="52">
        <v>57.6</v>
      </c>
      <c r="N35" s="119">
        <v>1</v>
      </c>
    </row>
    <row r="36" spans="1:14" ht="14.25">
      <c r="A36" s="49" t="s">
        <v>312</v>
      </c>
      <c r="B36" s="52">
        <v>76.6</v>
      </c>
      <c r="C36" s="116">
        <f aca="true" t="shared" si="9" ref="C36:C52">M36*H36</f>
        <v>860.9839999999999</v>
      </c>
      <c r="D36" s="114">
        <f t="shared" si="5"/>
        <v>0</v>
      </c>
      <c r="E36" s="107">
        <v>0</v>
      </c>
      <c r="F36" s="96">
        <f>F3</f>
        <v>545.03</v>
      </c>
      <c r="G36" s="114">
        <f t="shared" si="7"/>
        <v>0</v>
      </c>
      <c r="H36" s="96">
        <f>H3</f>
        <v>11.24</v>
      </c>
      <c r="I36" s="96">
        <f>I3</f>
        <v>60.8</v>
      </c>
      <c r="J36" s="107">
        <f>J3</f>
        <v>0</v>
      </c>
      <c r="K36" s="96">
        <f aca="true" t="shared" si="10" ref="K36:K52">B36*J36*F36</f>
        <v>0</v>
      </c>
      <c r="L36" s="114">
        <f t="shared" si="8"/>
        <v>0</v>
      </c>
      <c r="M36" s="52">
        <v>76.6</v>
      </c>
      <c r="N36" s="119">
        <v>0</v>
      </c>
    </row>
    <row r="37" spans="1:14" ht="14.25">
      <c r="A37" s="49" t="s">
        <v>313</v>
      </c>
      <c r="B37" s="52">
        <v>58.1</v>
      </c>
      <c r="C37" s="116">
        <f t="shared" si="9"/>
        <v>653.044</v>
      </c>
      <c r="D37" s="114">
        <f t="shared" si="5"/>
        <v>272.515</v>
      </c>
      <c r="E37" s="107">
        <v>0.5</v>
      </c>
      <c r="F37" s="96">
        <f>F3</f>
        <v>545.03</v>
      </c>
      <c r="G37" s="114">
        <f t="shared" si="7"/>
        <v>272.515</v>
      </c>
      <c r="H37" s="96">
        <f>H3</f>
        <v>11.24</v>
      </c>
      <c r="I37" s="96">
        <f>I3</f>
        <v>60.8</v>
      </c>
      <c r="J37" s="107">
        <f>J3</f>
        <v>0</v>
      </c>
      <c r="K37" s="96">
        <f t="shared" si="10"/>
        <v>0</v>
      </c>
      <c r="L37" s="114">
        <f t="shared" si="8"/>
        <v>121.6</v>
      </c>
      <c r="M37" s="52">
        <v>58.1</v>
      </c>
      <c r="N37" s="119">
        <v>2</v>
      </c>
    </row>
    <row r="38" spans="1:14" ht="14.25">
      <c r="A38" s="49" t="s">
        <v>314</v>
      </c>
      <c r="B38" s="52">
        <v>36.1</v>
      </c>
      <c r="C38" s="116">
        <f t="shared" si="9"/>
        <v>405.764</v>
      </c>
      <c r="D38" s="114">
        <f t="shared" si="5"/>
        <v>0</v>
      </c>
      <c r="E38" s="107">
        <v>0</v>
      </c>
      <c r="F38" s="96">
        <f>F3</f>
        <v>545.03</v>
      </c>
      <c r="G38" s="114">
        <f t="shared" si="7"/>
        <v>0</v>
      </c>
      <c r="H38" s="96">
        <f>H3</f>
        <v>11.24</v>
      </c>
      <c r="I38" s="96">
        <f>I3</f>
        <v>60.8</v>
      </c>
      <c r="J38" s="107">
        <f>J3</f>
        <v>0</v>
      </c>
      <c r="K38" s="96">
        <f t="shared" si="10"/>
        <v>0</v>
      </c>
      <c r="L38" s="114">
        <f t="shared" si="8"/>
        <v>0</v>
      </c>
      <c r="M38" s="52">
        <v>36.1</v>
      </c>
      <c r="N38" s="119">
        <v>0</v>
      </c>
    </row>
    <row r="39" spans="1:14" ht="14.25">
      <c r="A39" s="49" t="s">
        <v>315</v>
      </c>
      <c r="B39" s="52">
        <v>47.1</v>
      </c>
      <c r="C39" s="116">
        <f t="shared" si="9"/>
        <v>529.404</v>
      </c>
      <c r="D39" s="114">
        <f t="shared" si="5"/>
        <v>0</v>
      </c>
      <c r="E39" s="107">
        <v>0</v>
      </c>
      <c r="F39" s="96">
        <f>F3</f>
        <v>545.03</v>
      </c>
      <c r="G39" s="114">
        <f t="shared" si="7"/>
        <v>0</v>
      </c>
      <c r="H39" s="96">
        <f>H3</f>
        <v>11.24</v>
      </c>
      <c r="I39" s="96">
        <f>I3</f>
        <v>60.8</v>
      </c>
      <c r="J39" s="107">
        <f>J3</f>
        <v>0</v>
      </c>
      <c r="K39" s="96">
        <f t="shared" si="10"/>
        <v>0</v>
      </c>
      <c r="L39" s="114">
        <f t="shared" si="8"/>
        <v>121.6</v>
      </c>
      <c r="M39" s="52">
        <v>47.1</v>
      </c>
      <c r="N39" s="119">
        <v>2</v>
      </c>
    </row>
    <row r="40" spans="1:14" ht="14.25">
      <c r="A40" s="49" t="s">
        <v>329</v>
      </c>
      <c r="B40" s="52">
        <v>49.2</v>
      </c>
      <c r="C40" s="116">
        <f t="shared" si="9"/>
        <v>568.744</v>
      </c>
      <c r="D40" s="114">
        <f t="shared" si="5"/>
        <v>1090.06</v>
      </c>
      <c r="E40" s="107">
        <v>2</v>
      </c>
      <c r="F40" s="96">
        <f>F3</f>
        <v>545.03</v>
      </c>
      <c r="G40" s="114">
        <f t="shared" si="7"/>
        <v>1090.06</v>
      </c>
      <c r="H40" s="96">
        <f>H3</f>
        <v>11.24</v>
      </c>
      <c r="I40" s="96">
        <f>I3</f>
        <v>60.8</v>
      </c>
      <c r="J40" s="107">
        <f>J3</f>
        <v>0</v>
      </c>
      <c r="K40" s="96">
        <f t="shared" si="10"/>
        <v>0</v>
      </c>
      <c r="L40" s="114">
        <f t="shared" si="8"/>
        <v>121.6</v>
      </c>
      <c r="M40" s="96">
        <v>50.6</v>
      </c>
      <c r="N40" s="119">
        <v>2</v>
      </c>
    </row>
    <row r="41" spans="1:14" ht="14.25">
      <c r="A41" s="49" t="s">
        <v>316</v>
      </c>
      <c r="B41" s="52">
        <v>48</v>
      </c>
      <c r="C41" s="116">
        <f t="shared" si="9"/>
        <v>539.52</v>
      </c>
      <c r="D41" s="114">
        <f t="shared" si="5"/>
        <v>817.545</v>
      </c>
      <c r="E41" s="107">
        <v>1.5</v>
      </c>
      <c r="F41" s="96">
        <f>F3</f>
        <v>545.03</v>
      </c>
      <c r="G41" s="114">
        <f t="shared" si="7"/>
        <v>817.545</v>
      </c>
      <c r="H41" s="96">
        <f>H3</f>
        <v>11.24</v>
      </c>
      <c r="I41" s="96">
        <f>I3</f>
        <v>60.8</v>
      </c>
      <c r="J41" s="107">
        <f>J3</f>
        <v>0</v>
      </c>
      <c r="K41" s="96">
        <f t="shared" si="10"/>
        <v>0</v>
      </c>
      <c r="L41" s="114">
        <f t="shared" si="8"/>
        <v>60.8</v>
      </c>
      <c r="M41" s="52">
        <v>48</v>
      </c>
      <c r="N41" s="119">
        <v>1</v>
      </c>
    </row>
    <row r="42" spans="1:14" ht="14.25">
      <c r="A42" s="49" t="s">
        <v>317</v>
      </c>
      <c r="B42" s="52">
        <v>46.7</v>
      </c>
      <c r="C42" s="116">
        <f t="shared" si="9"/>
        <v>524.908</v>
      </c>
      <c r="D42" s="114">
        <f t="shared" si="5"/>
        <v>1090.06</v>
      </c>
      <c r="E42" s="107">
        <v>2</v>
      </c>
      <c r="F42" s="96">
        <f>F3</f>
        <v>545.03</v>
      </c>
      <c r="G42" s="114">
        <f t="shared" si="7"/>
        <v>1090.06</v>
      </c>
      <c r="H42" s="96">
        <f>H3</f>
        <v>11.24</v>
      </c>
      <c r="I42" s="96">
        <f>I3</f>
        <v>60.8</v>
      </c>
      <c r="J42" s="107">
        <f>J3</f>
        <v>0</v>
      </c>
      <c r="K42" s="96">
        <f t="shared" si="10"/>
        <v>0</v>
      </c>
      <c r="L42" s="114">
        <f t="shared" si="8"/>
        <v>60.8</v>
      </c>
      <c r="M42" s="52">
        <v>46.7</v>
      </c>
      <c r="N42" s="119">
        <v>1</v>
      </c>
    </row>
    <row r="43" spans="1:14" ht="14.25">
      <c r="A43" s="49" t="s">
        <v>318</v>
      </c>
      <c r="B43" s="52">
        <v>49.3</v>
      </c>
      <c r="C43" s="116">
        <f t="shared" si="9"/>
        <v>554.132</v>
      </c>
      <c r="D43" s="114">
        <f t="shared" si="5"/>
        <v>381.52099999999996</v>
      </c>
      <c r="E43" s="107">
        <v>0.7</v>
      </c>
      <c r="F43" s="96">
        <f>F3</f>
        <v>545.03</v>
      </c>
      <c r="G43" s="114">
        <f t="shared" si="7"/>
        <v>381.52099999999996</v>
      </c>
      <c r="H43" s="96">
        <f>H3</f>
        <v>11.24</v>
      </c>
      <c r="I43" s="96">
        <f>I3</f>
        <v>60.8</v>
      </c>
      <c r="J43" s="107">
        <f>J3</f>
        <v>0</v>
      </c>
      <c r="K43" s="96">
        <f t="shared" si="10"/>
        <v>0</v>
      </c>
      <c r="L43" s="114">
        <f t="shared" si="8"/>
        <v>243.2</v>
      </c>
      <c r="M43" s="52">
        <v>49.3</v>
      </c>
      <c r="N43" s="119">
        <v>4</v>
      </c>
    </row>
    <row r="44" spans="1:14" ht="14.25">
      <c r="A44" s="49" t="s">
        <v>319</v>
      </c>
      <c r="B44" s="52">
        <v>48.1</v>
      </c>
      <c r="C44" s="116">
        <f t="shared" si="9"/>
        <v>540.644</v>
      </c>
      <c r="D44" s="114">
        <f t="shared" si="5"/>
        <v>1090.06</v>
      </c>
      <c r="E44" s="107">
        <v>2</v>
      </c>
      <c r="F44" s="96">
        <f>F3</f>
        <v>545.03</v>
      </c>
      <c r="G44" s="114">
        <f t="shared" si="7"/>
        <v>1090.06</v>
      </c>
      <c r="H44" s="96">
        <f>H3</f>
        <v>11.24</v>
      </c>
      <c r="I44" s="96">
        <f>I3</f>
        <v>60.8</v>
      </c>
      <c r="J44" s="107">
        <f>J3</f>
        <v>0</v>
      </c>
      <c r="K44" s="96">
        <f t="shared" si="10"/>
        <v>0</v>
      </c>
      <c r="L44" s="114">
        <f t="shared" si="8"/>
        <v>60.8</v>
      </c>
      <c r="M44" s="52">
        <v>48.1</v>
      </c>
      <c r="N44" s="119">
        <v>1</v>
      </c>
    </row>
    <row r="45" spans="1:14" ht="14.25">
      <c r="A45" s="49" t="s">
        <v>320</v>
      </c>
      <c r="B45" s="52">
        <v>47.2</v>
      </c>
      <c r="C45" s="116">
        <f t="shared" si="9"/>
        <v>603.5880000000001</v>
      </c>
      <c r="D45" s="114">
        <f t="shared" si="5"/>
        <v>545.03</v>
      </c>
      <c r="E45" s="107">
        <v>1</v>
      </c>
      <c r="F45" s="96">
        <f>F3</f>
        <v>545.03</v>
      </c>
      <c r="G45" s="114">
        <f t="shared" si="7"/>
        <v>545.03</v>
      </c>
      <c r="H45" s="96">
        <f>H3</f>
        <v>11.24</v>
      </c>
      <c r="I45" s="96">
        <f>I3</f>
        <v>60.8</v>
      </c>
      <c r="J45" s="107">
        <f>J3</f>
        <v>0</v>
      </c>
      <c r="K45" s="96">
        <f t="shared" si="10"/>
        <v>0</v>
      </c>
      <c r="L45" s="114">
        <f t="shared" si="8"/>
        <v>60.8</v>
      </c>
      <c r="M45" s="107">
        <v>53.7</v>
      </c>
      <c r="N45" s="119">
        <v>1</v>
      </c>
    </row>
    <row r="46" spans="1:14" ht="14.25">
      <c r="A46" s="49" t="s">
        <v>321</v>
      </c>
      <c r="B46" s="52">
        <v>48.3</v>
      </c>
      <c r="C46" s="116">
        <f t="shared" si="9"/>
        <v>542.8919999999999</v>
      </c>
      <c r="D46" s="114">
        <f t="shared" si="5"/>
        <v>1090.06</v>
      </c>
      <c r="E46" s="107">
        <v>2</v>
      </c>
      <c r="F46" s="96">
        <f>F3</f>
        <v>545.03</v>
      </c>
      <c r="G46" s="114">
        <f t="shared" si="7"/>
        <v>1090.06</v>
      </c>
      <c r="H46" s="96">
        <f>H3</f>
        <v>11.24</v>
      </c>
      <c r="I46" s="96">
        <f>I3</f>
        <v>60.8</v>
      </c>
      <c r="J46" s="107">
        <f>J3</f>
        <v>0</v>
      </c>
      <c r="K46" s="96">
        <f t="shared" si="10"/>
        <v>0</v>
      </c>
      <c r="L46" s="114">
        <f t="shared" si="8"/>
        <v>121.6</v>
      </c>
      <c r="M46" s="52">
        <v>48.3</v>
      </c>
      <c r="N46" s="119">
        <v>2</v>
      </c>
    </row>
    <row r="47" spans="1:14" ht="14.25">
      <c r="A47" s="49" t="s">
        <v>322</v>
      </c>
      <c r="B47" s="52">
        <v>48.1</v>
      </c>
      <c r="C47" s="116">
        <f t="shared" si="9"/>
        <v>540.644</v>
      </c>
      <c r="D47" s="114">
        <f t="shared" si="5"/>
        <v>654.036</v>
      </c>
      <c r="E47" s="107">
        <v>1.2</v>
      </c>
      <c r="F47" s="96">
        <f>F3</f>
        <v>545.03</v>
      </c>
      <c r="G47" s="114">
        <f t="shared" si="7"/>
        <v>654.036</v>
      </c>
      <c r="H47" s="96">
        <f>H3</f>
        <v>11.24</v>
      </c>
      <c r="I47" s="96">
        <f>I3</f>
        <v>60.8</v>
      </c>
      <c r="J47" s="107">
        <f>J3</f>
        <v>0</v>
      </c>
      <c r="K47" s="96">
        <f t="shared" si="10"/>
        <v>0</v>
      </c>
      <c r="L47" s="114">
        <f t="shared" si="8"/>
        <v>121.6</v>
      </c>
      <c r="M47" s="52">
        <v>48.1</v>
      </c>
      <c r="N47" s="119">
        <v>2</v>
      </c>
    </row>
    <row r="48" spans="1:14" ht="14.25">
      <c r="A48" s="49" t="s">
        <v>323</v>
      </c>
      <c r="B48" s="52">
        <v>46.6</v>
      </c>
      <c r="C48" s="116">
        <f t="shared" si="9"/>
        <v>523.784</v>
      </c>
      <c r="D48" s="114">
        <f t="shared" si="5"/>
        <v>1090.06</v>
      </c>
      <c r="E48" s="107">
        <v>2</v>
      </c>
      <c r="F48" s="96">
        <f>F3</f>
        <v>545.03</v>
      </c>
      <c r="G48" s="114">
        <f t="shared" si="7"/>
        <v>1090.06</v>
      </c>
      <c r="H48" s="96">
        <f>H3</f>
        <v>11.24</v>
      </c>
      <c r="I48" s="96">
        <f>I3</f>
        <v>60.8</v>
      </c>
      <c r="J48" s="107">
        <f>J3</f>
        <v>0</v>
      </c>
      <c r="K48" s="96">
        <f t="shared" si="10"/>
        <v>0</v>
      </c>
      <c r="L48" s="114">
        <f t="shared" si="8"/>
        <v>121.6</v>
      </c>
      <c r="M48" s="52">
        <v>46.6</v>
      </c>
      <c r="N48" s="119">
        <v>2</v>
      </c>
    </row>
    <row r="49" spans="1:14" ht="14.25">
      <c r="A49" s="49" t="s">
        <v>324</v>
      </c>
      <c r="B49" s="52">
        <v>48.4</v>
      </c>
      <c r="C49" s="116">
        <f t="shared" si="9"/>
        <v>544.016</v>
      </c>
      <c r="D49" s="114">
        <f t="shared" si="5"/>
        <v>0</v>
      </c>
      <c r="E49" s="107">
        <v>0</v>
      </c>
      <c r="F49" s="96">
        <f>F3</f>
        <v>545.03</v>
      </c>
      <c r="G49" s="114">
        <f t="shared" si="7"/>
        <v>0</v>
      </c>
      <c r="H49" s="96">
        <f>H3</f>
        <v>11.24</v>
      </c>
      <c r="I49" s="96">
        <f>I3</f>
        <v>60.8</v>
      </c>
      <c r="J49" s="107">
        <f>J3</f>
        <v>0</v>
      </c>
      <c r="K49" s="96">
        <f t="shared" si="10"/>
        <v>0</v>
      </c>
      <c r="L49" s="114">
        <f t="shared" si="8"/>
        <v>0</v>
      </c>
      <c r="M49" s="52">
        <v>48.4</v>
      </c>
      <c r="N49" s="119">
        <v>0</v>
      </c>
    </row>
    <row r="50" spans="1:14" ht="14.25">
      <c r="A50" s="49" t="s">
        <v>325</v>
      </c>
      <c r="B50" s="52">
        <v>48.2</v>
      </c>
      <c r="C50" s="116">
        <f>M50*H50</f>
        <v>541.768</v>
      </c>
      <c r="D50" s="114">
        <f>SUM(G50+K50)</f>
        <v>1090.06</v>
      </c>
      <c r="E50" s="107">
        <v>2</v>
      </c>
      <c r="F50" s="96">
        <f>F3</f>
        <v>545.03</v>
      </c>
      <c r="G50" s="114">
        <f t="shared" si="7"/>
        <v>1090.06</v>
      </c>
      <c r="H50" s="96">
        <f>H3</f>
        <v>11.24</v>
      </c>
      <c r="I50" s="96">
        <f>I3</f>
        <v>60.8</v>
      </c>
      <c r="J50" s="107">
        <f>J3</f>
        <v>0</v>
      </c>
      <c r="K50" s="96">
        <f t="shared" si="10"/>
        <v>0</v>
      </c>
      <c r="L50" s="114">
        <f t="shared" si="8"/>
        <v>121.6</v>
      </c>
      <c r="M50" s="52">
        <v>48.2</v>
      </c>
      <c r="N50" s="119">
        <v>2</v>
      </c>
    </row>
    <row r="51" spans="1:14" ht="14.25">
      <c r="A51" s="49" t="s">
        <v>326</v>
      </c>
      <c r="B51" s="52">
        <v>46.5</v>
      </c>
      <c r="C51" s="116">
        <f t="shared" si="9"/>
        <v>522.66</v>
      </c>
      <c r="D51" s="114">
        <f t="shared" si="5"/>
        <v>0</v>
      </c>
      <c r="E51" s="107">
        <v>0</v>
      </c>
      <c r="F51" s="96">
        <f>F3</f>
        <v>545.03</v>
      </c>
      <c r="G51" s="114">
        <f t="shared" si="7"/>
        <v>0</v>
      </c>
      <c r="H51" s="96">
        <f>H3</f>
        <v>11.24</v>
      </c>
      <c r="I51" s="96">
        <f>I3</f>
        <v>60.8</v>
      </c>
      <c r="J51" s="107">
        <f>J3</f>
        <v>0</v>
      </c>
      <c r="K51" s="96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327</v>
      </c>
      <c r="B52" s="53">
        <v>49.3</v>
      </c>
      <c r="C52" s="117">
        <f t="shared" si="9"/>
        <v>554.132</v>
      </c>
      <c r="D52" s="115">
        <f t="shared" si="5"/>
        <v>545.03</v>
      </c>
      <c r="E52" s="54">
        <v>1</v>
      </c>
      <c r="F52" s="97">
        <f>F3</f>
        <v>545.03</v>
      </c>
      <c r="G52" s="115">
        <f t="shared" si="7"/>
        <v>545.03</v>
      </c>
      <c r="H52" s="97">
        <f>H3</f>
        <v>11.24</v>
      </c>
      <c r="I52" s="97">
        <f>I3</f>
        <v>60.8</v>
      </c>
      <c r="J52" s="54">
        <f>J3</f>
        <v>0</v>
      </c>
      <c r="K52" s="97">
        <f t="shared" si="10"/>
        <v>0</v>
      </c>
      <c r="L52" s="114">
        <f t="shared" si="8"/>
        <v>121.6</v>
      </c>
      <c r="M52" s="53">
        <v>49.3</v>
      </c>
      <c r="N52" s="119">
        <v>2</v>
      </c>
    </row>
    <row r="53" spans="1:14" ht="14.25">
      <c r="A53" s="104" t="s">
        <v>297</v>
      </c>
      <c r="B53" s="108">
        <f>SUM(B3:B52)</f>
        <v>2741.0999999999995</v>
      </c>
      <c r="C53" s="111">
        <f>SUM(C3:C52)</f>
        <v>31166.272</v>
      </c>
      <c r="D53" s="111">
        <f>SUM(D3:D52)</f>
        <v>34336.89000000001</v>
      </c>
      <c r="E53" s="108">
        <f>SUM(E3:E52)</f>
        <v>63</v>
      </c>
      <c r="F53" s="108"/>
      <c r="G53" s="111">
        <f>SUM(G3:G52)</f>
        <v>34336.89000000001</v>
      </c>
      <c r="H53" s="108"/>
      <c r="I53" s="108"/>
      <c r="J53" s="108"/>
      <c r="K53" s="108">
        <f>SUM(K3:K52)</f>
        <v>0</v>
      </c>
      <c r="L53" s="111">
        <f>SUM(L3:L52)</f>
        <v>6201.600000000004</v>
      </c>
      <c r="M53" s="120">
        <f>SUM(M3:M52)</f>
        <v>2772.7999999999997</v>
      </c>
      <c r="N53" s="121">
        <f>SUM(N3:N52)</f>
        <v>102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2016-04-29T10:16:06Z</cp:lastPrinted>
  <dcterms:created xsi:type="dcterms:W3CDTF">2011-02-24T08:44:16Z</dcterms:created>
  <dcterms:modified xsi:type="dcterms:W3CDTF">2016-04-29T13:42:02Z</dcterms:modified>
  <cp:category/>
  <cp:version/>
  <cp:contentType/>
  <cp:contentStatus/>
</cp:coreProperties>
</file>