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09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97" i="1"/>
  <c r="C97"/>
  <c r="E82"/>
  <c r="D80"/>
  <c r="D78"/>
  <c r="D76"/>
  <c r="D74"/>
  <c r="D72"/>
  <c r="D70"/>
  <c r="D68"/>
  <c r="D53"/>
  <c r="D46"/>
  <c r="D44"/>
  <c r="D42"/>
  <c r="D41"/>
  <c r="D39"/>
  <c r="D38"/>
  <c r="D36"/>
  <c r="D35"/>
  <c r="D33"/>
  <c r="D30"/>
  <c r="D16"/>
  <c r="D15"/>
  <c r="D82" s="1"/>
  <c r="E83" s="1"/>
</calcChain>
</file>

<file path=xl/sharedStrings.xml><?xml version="1.0" encoding="utf-8"?>
<sst xmlns="http://schemas.openxmlformats.org/spreadsheetml/2006/main" count="91" uniqueCount="81">
  <si>
    <t>СМЕТА ДОХОДОВ И РАСХОДОВ ЖСК-680 НА 2021 г.</t>
  </si>
  <si>
    <t>Постоянные показатели</t>
  </si>
  <si>
    <t>Общая площадь всех квартир</t>
  </si>
  <si>
    <t>Общая площадь всех квартир со 2 по 9 этажи</t>
  </si>
  <si>
    <t>Общее количество радиоточек</t>
  </si>
  <si>
    <t>Общее количество ТВ антенн</t>
  </si>
  <si>
    <t>Наименование статеей доходов и элементов затрат</t>
  </si>
  <si>
    <t>Поступления</t>
  </si>
  <si>
    <t>Сумма затрат, руб.</t>
  </si>
  <si>
    <t>Примечание</t>
  </si>
  <si>
    <t>тариф</t>
  </si>
  <si>
    <t>Сумма поступлений, руб</t>
  </si>
  <si>
    <t>СОДЕРЖАНИЕ И РЕМОНТ ЖИЛ. ПОМЕЩЕНИЯ</t>
  </si>
  <si>
    <t>Обслуживание дома (руб./м2)</t>
  </si>
  <si>
    <t>Аварийно-диспетчерское обслуживание</t>
  </si>
  <si>
    <t>Выезд аварийной бригады</t>
  </si>
  <si>
    <t>дезинфекция</t>
  </si>
  <si>
    <t>очистка ветканалов</t>
  </si>
  <si>
    <t>проверка на загазованность</t>
  </si>
  <si>
    <t>диагностика газ оборудования</t>
  </si>
  <si>
    <t>Услуги плотника</t>
  </si>
  <si>
    <t>СМУ-33</t>
  </si>
  <si>
    <t>расходные материалы</t>
  </si>
  <si>
    <t>налоги с ФОТ</t>
  </si>
  <si>
    <t>ФОТ: инженер, сантехник, диспетчер, техник</t>
  </si>
  <si>
    <t>ФОТ</t>
  </si>
  <si>
    <t>Уборка лестниц и</t>
  </si>
  <si>
    <t>Вывоз мусора</t>
  </si>
  <si>
    <t>Общедом.Приб.Учета(руб./м2)</t>
  </si>
  <si>
    <t>обсл приборов учет</t>
  </si>
  <si>
    <t>Управление домом(руб./м2)</t>
  </si>
  <si>
    <t>материалы</t>
  </si>
  <si>
    <t>Газовые сети(руб./м2)</t>
  </si>
  <si>
    <t xml:space="preserve">ТО и Внутридомовое обсл. газ. сетей </t>
  </si>
  <si>
    <t>Санитарное содерж.дома(руб./м2)</t>
  </si>
  <si>
    <t>Сан. обработка</t>
  </si>
  <si>
    <t>Очистка мусоропровода (руб./м2)</t>
  </si>
  <si>
    <t xml:space="preserve">Очистка мусоропровода </t>
  </si>
  <si>
    <t>Содержание ПЗУ (руб./м2)</t>
  </si>
  <si>
    <t xml:space="preserve">Содержание ПЗУ </t>
  </si>
  <si>
    <t>Текущий ремонт(руб./м2)</t>
  </si>
  <si>
    <t>Модернизация общедомового электроснабжения квартир</t>
  </si>
  <si>
    <t>замена регуляторов давления и температуры вТП № 1</t>
  </si>
  <si>
    <t>замена отводного и основных тяговых канатов на лифте заводской № В7SE 4969 в 5 парадной</t>
  </si>
  <si>
    <t>благоустройство придомовой территории</t>
  </si>
  <si>
    <t>ремонт верхней части канализационных стояков</t>
  </si>
  <si>
    <t>мероприятия по поиску источников переливов холодной воды</t>
  </si>
  <si>
    <t>Обслуживание лифтов(руб./м2)</t>
  </si>
  <si>
    <t xml:space="preserve"> "ОТИС"</t>
  </si>
  <si>
    <t>ООО"ИКЦ Тех.сервис"</t>
  </si>
  <si>
    <t>Зарплата отв. По лифтам</t>
  </si>
  <si>
    <t>КОММУНАЛЬНЫЕ  УСЛУГИ</t>
  </si>
  <si>
    <t>Электроэнергия</t>
  </si>
  <si>
    <t xml:space="preserve">Отопление </t>
  </si>
  <si>
    <t>Холодная вода</t>
  </si>
  <si>
    <t>ПРОЧИЕ УСЛУГИ</t>
  </si>
  <si>
    <t>Радиоточка(руб./точка)</t>
  </si>
  <si>
    <t>за 163 точки</t>
  </si>
  <si>
    <t>Телеантенна (руб./точка)</t>
  </si>
  <si>
    <t>за 206 точки</t>
  </si>
  <si>
    <t>Админ. Управ. Расх(руб./м2)</t>
  </si>
  <si>
    <t>ФОТ упр. + налоги</t>
  </si>
  <si>
    <t xml:space="preserve">ФОТ: председатель, бухгалтер, </t>
  </si>
  <si>
    <t>Текущее содержание(руб./м2)</t>
  </si>
  <si>
    <t>Текущее содержание</t>
  </si>
  <si>
    <t>Обслуж. расч. счета</t>
  </si>
  <si>
    <t>Обслуж. сч ХГВ кв-р</t>
  </si>
  <si>
    <t>расчетчик</t>
  </si>
  <si>
    <t>Услуги ВЦКП</t>
  </si>
  <si>
    <t>ИТОГО:</t>
  </si>
  <si>
    <t xml:space="preserve"> НЕРАСПРЕДЕЛЁННАЯ ПРИБЫЛЬ ПРОШЛЫХ ЛЕТ</t>
  </si>
  <si>
    <t>остаток на 01.01.2021</t>
  </si>
  <si>
    <t>Поступление от внереализационной деятельности 2021 г.</t>
  </si>
  <si>
    <t xml:space="preserve">Премии </t>
  </si>
  <si>
    <t>Ассоциация ЖСК</t>
  </si>
  <si>
    <t>Газета Консьержъ</t>
  </si>
  <si>
    <t>Электр. Отчетность</t>
  </si>
  <si>
    <t>Юридю услуги</t>
  </si>
  <si>
    <t>Гос. Пошлина</t>
  </si>
  <si>
    <t xml:space="preserve">Председатель правления                      </t>
  </si>
  <si>
    <t>С.В.Васильев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</si>
</sst>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ourier New"/>
      <family val="3"/>
      <charset val="204"/>
    </font>
    <font>
      <sz val="10"/>
      <name val="Courier New"/>
      <family val="3"/>
      <charset val="204"/>
    </font>
    <font>
      <sz val="8"/>
      <name val="Times New Roman"/>
      <family val="1"/>
      <charset val="204"/>
    </font>
    <font>
      <sz val="11"/>
      <color rgb="FF1F1F22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Courier New"/>
      <family val="3"/>
      <charset val="204"/>
    </font>
    <font>
      <sz val="10"/>
      <name val="Courier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0" fontId="2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/>
    <xf numFmtId="4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4" fontId="7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2" fontId="1" fillId="0" borderId="1" xfId="0" applyNumberFormat="1" applyFont="1" applyBorder="1" applyAlignment="1">
      <alignment vertical="center" wrapText="1"/>
    </xf>
    <xf numFmtId="4" fontId="1" fillId="0" borderId="6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vertical="center" wrapText="1"/>
    </xf>
    <xf numFmtId="49" fontId="1" fillId="0" borderId="0" xfId="0" applyNumberFormat="1" applyFont="1" applyBorder="1"/>
    <xf numFmtId="0" fontId="1" fillId="0" borderId="4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4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/>
    <xf numFmtId="2" fontId="11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H106"/>
  <sheetViews>
    <sheetView tabSelected="1" workbookViewId="0">
      <selection activeCell="F88" sqref="F88"/>
    </sheetView>
  </sheetViews>
  <sheetFormatPr defaultRowHeight="12.75"/>
  <cols>
    <col min="1" max="1" width="9.140625" style="1"/>
    <col min="2" max="2" width="37.140625" style="1" customWidth="1"/>
    <col min="3" max="3" width="12.5703125" style="3" customWidth="1"/>
    <col min="4" max="4" width="15.7109375" style="4" customWidth="1"/>
    <col min="5" max="5" width="15.42578125" style="5" customWidth="1"/>
    <col min="6" max="6" width="12.5703125" style="1" customWidth="1"/>
    <col min="7" max="16384" width="9.140625" style="1"/>
  </cols>
  <sheetData>
    <row r="3" spans="2:7">
      <c r="B3" s="2" t="s">
        <v>0</v>
      </c>
      <c r="C3" s="2"/>
      <c r="D3" s="2"/>
      <c r="E3" s="2"/>
      <c r="F3" s="2"/>
    </row>
    <row r="5" spans="2:7">
      <c r="B5" s="6" t="s">
        <v>1</v>
      </c>
      <c r="C5" s="6"/>
    </row>
    <row r="6" spans="2:7">
      <c r="B6" s="7" t="s">
        <v>2</v>
      </c>
      <c r="C6" s="8">
        <v>12904.4</v>
      </c>
    </row>
    <row r="7" spans="2:7" ht="25.5">
      <c r="B7" s="7" t="s">
        <v>3</v>
      </c>
      <c r="C7" s="8">
        <v>11610.5</v>
      </c>
      <c r="G7" s="5"/>
    </row>
    <row r="8" spans="2:7">
      <c r="B8" s="7" t="s">
        <v>4</v>
      </c>
      <c r="C8" s="9">
        <v>163</v>
      </c>
    </row>
    <row r="9" spans="2:7">
      <c r="B9" s="7" t="s">
        <v>5</v>
      </c>
      <c r="C9" s="9">
        <v>206</v>
      </c>
    </row>
    <row r="11" spans="2:7">
      <c r="B11" s="10" t="s">
        <v>6</v>
      </c>
      <c r="C11" s="6" t="s">
        <v>7</v>
      </c>
      <c r="D11" s="6"/>
      <c r="E11" s="11" t="s">
        <v>8</v>
      </c>
      <c r="F11" s="11" t="s">
        <v>9</v>
      </c>
    </row>
    <row r="12" spans="2:7" ht="38.25">
      <c r="B12" s="10"/>
      <c r="C12" s="12" t="s">
        <v>10</v>
      </c>
      <c r="D12" s="13" t="s">
        <v>11</v>
      </c>
      <c r="E12" s="11"/>
      <c r="F12" s="11"/>
    </row>
    <row r="13" spans="2:7" ht="25.5">
      <c r="B13" s="14" t="s">
        <v>12</v>
      </c>
      <c r="C13" s="15"/>
      <c r="D13" s="16"/>
      <c r="E13" s="17"/>
      <c r="F13" s="17"/>
    </row>
    <row r="14" spans="2:7">
      <c r="B14" s="18"/>
      <c r="C14" s="9"/>
      <c r="D14" s="19"/>
      <c r="E14" s="20"/>
      <c r="F14" s="20"/>
    </row>
    <row r="15" spans="2:7">
      <c r="B15" s="21" t="s">
        <v>13</v>
      </c>
      <c r="C15" s="22">
        <v>13.02</v>
      </c>
      <c r="D15" s="19">
        <f>ROUND(6*C15*C6,2)</f>
        <v>1008091.73</v>
      </c>
      <c r="E15" s="20"/>
      <c r="F15" s="20"/>
    </row>
    <row r="16" spans="2:7">
      <c r="B16" s="21" t="s">
        <v>13</v>
      </c>
      <c r="C16" s="22">
        <v>13.66</v>
      </c>
      <c r="D16" s="19">
        <f>ROUND(6*C16*C6,2)</f>
        <v>1057644.6200000001</v>
      </c>
      <c r="E16" s="20"/>
      <c r="F16" s="20"/>
      <c r="G16" s="5"/>
    </row>
    <row r="17" spans="2:7">
      <c r="B17" s="23" t="s">
        <v>14</v>
      </c>
      <c r="C17" s="9"/>
      <c r="D17" s="19"/>
      <c r="E17" s="20">
        <v>78000</v>
      </c>
      <c r="F17" s="20"/>
    </row>
    <row r="18" spans="2:7">
      <c r="B18" s="23" t="s">
        <v>15</v>
      </c>
      <c r="C18" s="9"/>
      <c r="D18" s="19"/>
      <c r="E18" s="20">
        <v>15000</v>
      </c>
      <c r="F18" s="20"/>
    </row>
    <row r="19" spans="2:7">
      <c r="B19" s="23" t="s">
        <v>16</v>
      </c>
      <c r="C19" s="9"/>
      <c r="D19" s="19"/>
      <c r="E19" s="20">
        <v>20000</v>
      </c>
      <c r="F19" s="20"/>
    </row>
    <row r="20" spans="2:7">
      <c r="B20" s="23" t="s">
        <v>17</v>
      </c>
      <c r="C20" s="9"/>
      <c r="D20" s="19"/>
      <c r="E20" s="20">
        <v>12000</v>
      </c>
      <c r="F20" s="20"/>
    </row>
    <row r="21" spans="2:7">
      <c r="B21" s="23" t="s">
        <v>18</v>
      </c>
      <c r="C21" s="9"/>
      <c r="D21" s="19"/>
      <c r="E21" s="20">
        <v>50500</v>
      </c>
      <c r="F21" s="20"/>
    </row>
    <row r="22" spans="2:7">
      <c r="B22" s="23" t="s">
        <v>19</v>
      </c>
      <c r="C22" s="9"/>
      <c r="D22" s="19"/>
      <c r="E22" s="20">
        <v>36000</v>
      </c>
      <c r="F22" s="20"/>
    </row>
    <row r="23" spans="2:7">
      <c r="B23" s="23" t="s">
        <v>20</v>
      </c>
      <c r="C23" s="9"/>
      <c r="D23" s="19"/>
      <c r="E23" s="20">
        <v>25200</v>
      </c>
      <c r="F23" s="20"/>
    </row>
    <row r="24" spans="2:7">
      <c r="B24" s="24" t="s">
        <v>21</v>
      </c>
      <c r="C24" s="9"/>
      <c r="D24" s="19"/>
      <c r="E24" s="1">
        <v>75294.84</v>
      </c>
      <c r="F24" s="20"/>
    </row>
    <row r="25" spans="2:7">
      <c r="B25" s="23" t="s">
        <v>22</v>
      </c>
      <c r="C25" s="9"/>
      <c r="D25" s="19"/>
      <c r="E25" s="20">
        <v>15000</v>
      </c>
      <c r="F25" s="20"/>
      <c r="G25" s="5"/>
    </row>
    <row r="26" spans="2:7">
      <c r="B26" s="23" t="s">
        <v>23</v>
      </c>
      <c r="C26" s="9"/>
      <c r="D26" s="19"/>
      <c r="E26" s="20">
        <v>288561</v>
      </c>
      <c r="F26" s="25" t="s">
        <v>24</v>
      </c>
    </row>
    <row r="27" spans="2:7">
      <c r="B27" s="23" t="s">
        <v>25</v>
      </c>
      <c r="C27" s="9"/>
      <c r="D27" s="19"/>
      <c r="E27" s="20">
        <v>955500</v>
      </c>
      <c r="F27" s="26"/>
      <c r="G27" s="5"/>
    </row>
    <row r="28" spans="2:7">
      <c r="B28" s="23" t="s">
        <v>26</v>
      </c>
      <c r="C28" s="9"/>
      <c r="D28" s="19"/>
      <c r="E28" s="20">
        <v>200000</v>
      </c>
      <c r="F28" s="20"/>
    </row>
    <row r="29" spans="2:7">
      <c r="B29" s="23" t="s">
        <v>27</v>
      </c>
      <c r="C29" s="9"/>
      <c r="D29" s="19"/>
      <c r="E29" s="20">
        <v>450000</v>
      </c>
      <c r="F29" s="20"/>
    </row>
    <row r="30" spans="2:7" ht="13.5">
      <c r="B30" s="21" t="s">
        <v>28</v>
      </c>
      <c r="C30" s="27">
        <v>0.67</v>
      </c>
      <c r="D30" s="19">
        <f>ROUND(12*C30*C6,2)</f>
        <v>103751.38</v>
      </c>
      <c r="E30" s="20"/>
      <c r="F30" s="20"/>
    </row>
    <row r="31" spans="2:7">
      <c r="B31" s="7" t="s">
        <v>29</v>
      </c>
      <c r="C31" s="9"/>
      <c r="D31" s="19"/>
      <c r="E31" s="20">
        <v>100000</v>
      </c>
      <c r="F31" s="20"/>
    </row>
    <row r="32" spans="2:7">
      <c r="B32" s="18"/>
      <c r="C32" s="9"/>
      <c r="D32" s="19"/>
      <c r="E32" s="20"/>
      <c r="F32" s="20"/>
    </row>
    <row r="33" spans="2:6" ht="13.5">
      <c r="B33" s="21" t="s">
        <v>30</v>
      </c>
      <c r="C33" s="28">
        <v>0.5</v>
      </c>
      <c r="D33" s="19">
        <f>ROUND(12*C33*C6,2)</f>
        <v>77426.399999999994</v>
      </c>
      <c r="E33" s="20"/>
      <c r="F33" s="20"/>
    </row>
    <row r="34" spans="2:6">
      <c r="B34" s="7" t="s">
        <v>31</v>
      </c>
      <c r="C34" s="9"/>
      <c r="D34" s="19"/>
      <c r="E34" s="20">
        <v>70000</v>
      </c>
      <c r="F34" s="20"/>
    </row>
    <row r="35" spans="2:6" ht="13.5">
      <c r="B35" s="21" t="s">
        <v>32</v>
      </c>
      <c r="C35" s="27">
        <v>0.89</v>
      </c>
      <c r="D35" s="19">
        <f>ROUND(6*C35*C6,2)</f>
        <v>68909.5</v>
      </c>
      <c r="E35" s="20"/>
      <c r="F35" s="20"/>
    </row>
    <row r="36" spans="2:6" ht="13.5">
      <c r="B36" s="21" t="s">
        <v>32</v>
      </c>
      <c r="C36" s="29">
        <v>0.98</v>
      </c>
      <c r="D36" s="19">
        <f>ROUND(6*C36*C6,2)</f>
        <v>75877.87</v>
      </c>
      <c r="E36" s="20"/>
      <c r="F36" s="20"/>
    </row>
    <row r="37" spans="2:6">
      <c r="B37" s="18" t="s">
        <v>33</v>
      </c>
      <c r="C37" s="9"/>
      <c r="D37" s="19"/>
      <c r="E37" s="20">
        <v>130000</v>
      </c>
      <c r="F37" s="20"/>
    </row>
    <row r="38" spans="2:6" ht="13.5">
      <c r="B38" s="21" t="s">
        <v>34</v>
      </c>
      <c r="C38" s="27">
        <v>2.02</v>
      </c>
      <c r="D38" s="19">
        <f>ROUND(6*C38*C6,2)</f>
        <v>156401.32999999999</v>
      </c>
      <c r="E38" s="20"/>
      <c r="F38" s="20"/>
    </row>
    <row r="39" spans="2:6" ht="13.5">
      <c r="B39" s="21" t="s">
        <v>34</v>
      </c>
      <c r="C39" s="29">
        <v>2.1</v>
      </c>
      <c r="D39" s="19">
        <f>ROUND(6*C39*C6,2)</f>
        <v>162595.44</v>
      </c>
      <c r="E39" s="20"/>
      <c r="F39" s="20"/>
    </row>
    <row r="40" spans="2:6">
      <c r="B40" s="7" t="s">
        <v>35</v>
      </c>
      <c r="C40" s="9"/>
      <c r="D40" s="19"/>
      <c r="E40" s="20">
        <v>235000</v>
      </c>
      <c r="F40" s="20"/>
    </row>
    <row r="41" spans="2:6" ht="13.5">
      <c r="B41" s="21" t="s">
        <v>36</v>
      </c>
      <c r="C41" s="27">
        <v>1.67</v>
      </c>
      <c r="D41" s="19">
        <f>ROUND(6*C41*C6,2)</f>
        <v>129302.09</v>
      </c>
      <c r="E41" s="20"/>
      <c r="F41" s="20"/>
    </row>
    <row r="42" spans="2:6" ht="13.5">
      <c r="B42" s="21" t="s">
        <v>36</v>
      </c>
      <c r="C42" s="29">
        <v>1.74</v>
      </c>
      <c r="D42" s="19">
        <f>ROUND(6*C42*C6,2)</f>
        <v>134721.94</v>
      </c>
      <c r="E42" s="20"/>
      <c r="F42" s="20"/>
    </row>
    <row r="43" spans="2:6">
      <c r="B43" s="30" t="s">
        <v>37</v>
      </c>
      <c r="C43" s="9"/>
      <c r="D43" s="19"/>
      <c r="E43" s="20">
        <v>220000</v>
      </c>
      <c r="F43" s="20"/>
    </row>
    <row r="44" spans="2:6" ht="13.5">
      <c r="B44" s="31" t="s">
        <v>38</v>
      </c>
      <c r="C44" s="32">
        <v>0.62</v>
      </c>
      <c r="D44" s="19">
        <f>ROUND(12*C44*C6,2)</f>
        <v>96008.74</v>
      </c>
      <c r="E44" s="20"/>
      <c r="F44" s="20"/>
    </row>
    <row r="45" spans="2:6">
      <c r="B45" s="33" t="s">
        <v>39</v>
      </c>
      <c r="C45" s="9"/>
      <c r="D45" s="19"/>
      <c r="E45" s="20">
        <v>95000</v>
      </c>
      <c r="F45" s="20"/>
    </row>
    <row r="46" spans="2:6" ht="13.5">
      <c r="B46" s="31" t="s">
        <v>40</v>
      </c>
      <c r="C46" s="34">
        <v>6.33</v>
      </c>
      <c r="D46" s="19">
        <f>ROUND(12*C46*C6,2)</f>
        <v>980218.22</v>
      </c>
      <c r="E46" s="20"/>
      <c r="F46" s="20"/>
    </row>
    <row r="47" spans="2:6" ht="22.5">
      <c r="B47" s="35" t="s">
        <v>41</v>
      </c>
      <c r="C47" s="36"/>
      <c r="D47" s="19"/>
      <c r="E47" s="20">
        <v>500000</v>
      </c>
      <c r="F47" s="20"/>
    </row>
    <row r="48" spans="2:6" ht="22.5">
      <c r="B48" s="35" t="s">
        <v>42</v>
      </c>
      <c r="C48" s="36"/>
      <c r="D48" s="19"/>
      <c r="E48" s="20">
        <v>70000</v>
      </c>
      <c r="F48" s="20"/>
    </row>
    <row r="49" spans="2:8" ht="22.5">
      <c r="B49" s="35" t="s">
        <v>43</v>
      </c>
      <c r="C49" s="36"/>
      <c r="D49" s="19"/>
      <c r="E49" s="20">
        <v>75218</v>
      </c>
      <c r="F49" s="20"/>
      <c r="H49" s="5"/>
    </row>
    <row r="50" spans="2:8" ht="13.5">
      <c r="B50" s="35" t="s">
        <v>44</v>
      </c>
      <c r="C50" s="36"/>
      <c r="D50" s="19"/>
      <c r="E50" s="20">
        <v>70000</v>
      </c>
      <c r="F50" s="20"/>
    </row>
    <row r="51" spans="2:8" ht="13.5">
      <c r="B51" s="35" t="s">
        <v>45</v>
      </c>
      <c r="C51" s="36"/>
      <c r="D51" s="19"/>
      <c r="E51" s="20">
        <v>50000</v>
      </c>
      <c r="F51" s="20"/>
    </row>
    <row r="52" spans="2:8" ht="25.5">
      <c r="B52" s="37" t="s">
        <v>46</v>
      </c>
      <c r="C52" s="9"/>
      <c r="D52" s="19"/>
      <c r="E52" s="20">
        <v>70000</v>
      </c>
      <c r="F52" s="20"/>
    </row>
    <row r="53" spans="2:8">
      <c r="B53" s="21" t="s">
        <v>47</v>
      </c>
      <c r="C53" s="9">
        <v>4.67</v>
      </c>
      <c r="D53" s="19">
        <f>ROUND(12*C53*C7,2)</f>
        <v>650652.42000000004</v>
      </c>
      <c r="E53" s="20"/>
      <c r="F53" s="20"/>
    </row>
    <row r="54" spans="2:8">
      <c r="B54" s="24" t="s">
        <v>48</v>
      </c>
      <c r="C54" s="9"/>
      <c r="D54" s="19"/>
      <c r="E54" s="20">
        <v>544563</v>
      </c>
      <c r="F54" s="20"/>
    </row>
    <row r="55" spans="2:8" ht="14.25">
      <c r="B55" s="24" t="s">
        <v>49</v>
      </c>
      <c r="C55" s="9"/>
      <c r="D55" s="19"/>
      <c r="E55" s="20">
        <v>23990.400000000001</v>
      </c>
      <c r="F55" s="20"/>
      <c r="G55" s="38"/>
    </row>
    <row r="56" spans="2:8">
      <c r="B56" s="24" t="s">
        <v>50</v>
      </c>
      <c r="C56" s="9"/>
      <c r="D56" s="19"/>
      <c r="E56" s="1">
        <v>81244.800000000003</v>
      </c>
      <c r="F56" s="20"/>
    </row>
    <row r="57" spans="2:8">
      <c r="B57" s="7"/>
      <c r="C57" s="9"/>
      <c r="D57" s="19"/>
      <c r="E57" s="20"/>
      <c r="F57" s="20"/>
    </row>
    <row r="58" spans="2:8">
      <c r="B58" s="21" t="s">
        <v>51</v>
      </c>
      <c r="C58" s="9"/>
      <c r="D58" s="19"/>
      <c r="E58" s="20"/>
      <c r="F58" s="20"/>
      <c r="G58" s="5"/>
    </row>
    <row r="59" spans="2:8">
      <c r="B59" s="21"/>
      <c r="C59" s="9"/>
      <c r="D59" s="19"/>
      <c r="E59" s="20"/>
      <c r="F59" s="20"/>
    </row>
    <row r="60" spans="2:8" ht="13.5">
      <c r="B60" s="18" t="s">
        <v>52</v>
      </c>
      <c r="C60" s="9"/>
      <c r="D60" s="39">
        <v>98000</v>
      </c>
      <c r="E60" s="20">
        <v>98000</v>
      </c>
      <c r="F60" s="20"/>
    </row>
    <row r="61" spans="2:8" ht="13.5">
      <c r="B61" s="18"/>
      <c r="C61" s="9"/>
      <c r="D61" s="39"/>
      <c r="E61" s="20"/>
      <c r="F61" s="20"/>
    </row>
    <row r="62" spans="2:8" ht="13.5">
      <c r="B62" s="18" t="s">
        <v>53</v>
      </c>
      <c r="C62" s="9"/>
      <c r="D62" s="39">
        <v>5200000</v>
      </c>
      <c r="E62" s="20">
        <v>5200000</v>
      </c>
      <c r="F62" s="20"/>
    </row>
    <row r="63" spans="2:8" ht="13.5">
      <c r="B63" s="18"/>
      <c r="C63" s="9"/>
      <c r="D63" s="39"/>
      <c r="E63" s="20"/>
      <c r="F63" s="20"/>
    </row>
    <row r="64" spans="2:8" ht="13.5">
      <c r="B64" s="18" t="s">
        <v>54</v>
      </c>
      <c r="C64" s="9"/>
      <c r="D64" s="39">
        <v>1700000</v>
      </c>
      <c r="E64" s="20">
        <v>1700000</v>
      </c>
      <c r="F64" s="20"/>
    </row>
    <row r="65" spans="2:6">
      <c r="B65" s="18"/>
      <c r="C65" s="9"/>
      <c r="D65" s="19"/>
      <c r="E65" s="20"/>
      <c r="F65" s="20"/>
    </row>
    <row r="66" spans="2:6">
      <c r="B66" s="18"/>
      <c r="C66" s="9"/>
      <c r="D66" s="19"/>
      <c r="E66" s="20"/>
      <c r="F66" s="20"/>
    </row>
    <row r="67" spans="2:6">
      <c r="B67" s="21" t="s">
        <v>55</v>
      </c>
      <c r="C67" s="9"/>
      <c r="D67" s="19"/>
      <c r="E67" s="20"/>
      <c r="F67" s="20"/>
    </row>
    <row r="68" spans="2:6">
      <c r="B68" s="40" t="s">
        <v>56</v>
      </c>
      <c r="C68" s="9">
        <v>97.5</v>
      </c>
      <c r="D68" s="19">
        <f>C68*C8*12</f>
        <v>190710</v>
      </c>
      <c r="E68" s="20"/>
      <c r="F68" s="20"/>
    </row>
    <row r="69" spans="2:6">
      <c r="B69" s="7" t="s">
        <v>57</v>
      </c>
      <c r="C69" s="9"/>
      <c r="D69" s="19"/>
      <c r="E69" s="20">
        <v>190710</v>
      </c>
      <c r="F69" s="20"/>
    </row>
    <row r="70" spans="2:6">
      <c r="B70" s="18" t="s">
        <v>58</v>
      </c>
      <c r="C70" s="9">
        <v>95</v>
      </c>
      <c r="D70" s="19">
        <f>C70*C9*12</f>
        <v>234840</v>
      </c>
      <c r="E70" s="20"/>
      <c r="F70" s="20"/>
    </row>
    <row r="71" spans="2:6">
      <c r="B71" s="7" t="s">
        <v>59</v>
      </c>
      <c r="C71" s="9"/>
      <c r="D71" s="19"/>
      <c r="E71" s="20">
        <v>234840</v>
      </c>
      <c r="F71" s="20"/>
    </row>
    <row r="72" spans="2:6">
      <c r="B72" s="40" t="s">
        <v>60</v>
      </c>
      <c r="C72" s="9">
        <v>4.79</v>
      </c>
      <c r="D72" s="19">
        <f>C72*C6*12</f>
        <v>741744.91200000001</v>
      </c>
      <c r="E72" s="20"/>
      <c r="F72" s="20"/>
    </row>
    <row r="73" spans="2:6" ht="33.75">
      <c r="B73" s="41" t="s">
        <v>61</v>
      </c>
      <c r="C73" s="9"/>
      <c r="D73" s="19"/>
      <c r="E73" s="42">
        <v>734500</v>
      </c>
      <c r="F73" s="43" t="s">
        <v>62</v>
      </c>
    </row>
    <row r="74" spans="2:6">
      <c r="B74" s="40" t="s">
        <v>63</v>
      </c>
      <c r="C74" s="9">
        <v>0.4</v>
      </c>
      <c r="D74" s="19">
        <f>C74*C6*12</f>
        <v>61941.120000000003</v>
      </c>
      <c r="E74" s="20"/>
      <c r="F74" s="20"/>
    </row>
    <row r="75" spans="2:6">
      <c r="B75" s="23" t="s">
        <v>64</v>
      </c>
      <c r="C75" s="9"/>
      <c r="D75" s="19"/>
      <c r="E75" s="20">
        <v>33100</v>
      </c>
      <c r="F75" s="20"/>
    </row>
    <row r="76" spans="2:6" ht="13.5">
      <c r="B76" s="40" t="s">
        <v>65</v>
      </c>
      <c r="C76" s="44">
        <v>15</v>
      </c>
      <c r="D76" s="19">
        <f>C76*252*12</f>
        <v>45360</v>
      </c>
      <c r="E76" s="20"/>
      <c r="F76" s="20"/>
    </row>
    <row r="77" spans="2:6" ht="13.5">
      <c r="B77" s="23" t="s">
        <v>65</v>
      </c>
      <c r="C77" s="45"/>
      <c r="D77" s="19"/>
      <c r="E77" s="20">
        <v>45360</v>
      </c>
      <c r="F77" s="20"/>
    </row>
    <row r="78" spans="2:6" ht="13.5">
      <c r="B78" s="40" t="s">
        <v>66</v>
      </c>
      <c r="C78" s="44">
        <v>10</v>
      </c>
      <c r="D78" s="19">
        <f>C78*252*12</f>
        <v>30240</v>
      </c>
      <c r="E78" s="20"/>
      <c r="F78" s="20"/>
    </row>
    <row r="79" spans="2:6" ht="13.5">
      <c r="B79" s="40" t="s">
        <v>67</v>
      </c>
      <c r="C79" s="45"/>
      <c r="D79" s="19"/>
      <c r="E79" s="20">
        <v>25400</v>
      </c>
      <c r="F79" s="20"/>
    </row>
    <row r="80" spans="2:6" ht="13.5">
      <c r="B80" s="40" t="s">
        <v>68</v>
      </c>
      <c r="C80" s="44">
        <v>26</v>
      </c>
      <c r="D80" s="19">
        <f>C80*252*12</f>
        <v>78624</v>
      </c>
      <c r="E80" s="20"/>
      <c r="F80" s="20"/>
    </row>
    <row r="81" spans="1:6" ht="13.5">
      <c r="B81" s="46" t="s">
        <v>68</v>
      </c>
      <c r="C81" s="9"/>
      <c r="D81" s="19"/>
      <c r="E81" s="20">
        <v>60480</v>
      </c>
      <c r="F81" s="20"/>
    </row>
    <row r="82" spans="1:6" ht="14.25">
      <c r="B82" s="47" t="s">
        <v>69</v>
      </c>
      <c r="C82" s="47"/>
      <c r="D82" s="48">
        <f>SUM(D15:D81)</f>
        <v>13083061.711999999</v>
      </c>
      <c r="E82" s="48">
        <f>SUM(E15:E81)</f>
        <v>12878462.039999999</v>
      </c>
      <c r="F82" s="48"/>
    </row>
    <row r="83" spans="1:6">
      <c r="E83" s="5">
        <f>D82-E82</f>
        <v>204599.67200000025</v>
      </c>
    </row>
    <row r="87" spans="1:6">
      <c r="B87" s="49" t="s">
        <v>70</v>
      </c>
      <c r="C87" s="50"/>
      <c r="D87" s="51"/>
      <c r="E87" s="1"/>
    </row>
    <row r="88" spans="1:6" ht="38.25">
      <c r="B88" s="52" t="s">
        <v>6</v>
      </c>
      <c r="C88" s="53" t="s">
        <v>11</v>
      </c>
      <c r="D88" s="42" t="s">
        <v>8</v>
      </c>
      <c r="E88" s="1"/>
    </row>
    <row r="89" spans="1:6">
      <c r="A89" s="54"/>
      <c r="B89" s="55" t="s">
        <v>71</v>
      </c>
      <c r="C89" s="56">
        <v>932246.18000000017</v>
      </c>
      <c r="D89" s="57"/>
      <c r="E89" s="1"/>
    </row>
    <row r="90" spans="1:6" ht="25.5">
      <c r="A90" s="58"/>
      <c r="B90" s="59" t="s">
        <v>72</v>
      </c>
      <c r="C90" s="60">
        <v>275000</v>
      </c>
      <c r="D90" s="61"/>
      <c r="E90" s="1"/>
    </row>
    <row r="91" spans="1:6">
      <c r="A91" s="58"/>
      <c r="B91" s="59" t="s">
        <v>73</v>
      </c>
      <c r="C91" s="60"/>
      <c r="D91" s="61">
        <v>183600</v>
      </c>
      <c r="E91" s="1"/>
    </row>
    <row r="92" spans="1:6">
      <c r="A92" s="58"/>
      <c r="B92" s="62" t="s">
        <v>74</v>
      </c>
      <c r="C92" s="60"/>
      <c r="D92" s="61">
        <v>9000</v>
      </c>
      <c r="E92" s="1"/>
    </row>
    <row r="93" spans="1:6">
      <c r="A93" s="58"/>
      <c r="B93" s="63" t="s">
        <v>75</v>
      </c>
      <c r="C93" s="60"/>
      <c r="D93" s="61">
        <v>5600</v>
      </c>
      <c r="E93" s="1"/>
    </row>
    <row r="94" spans="1:6">
      <c r="A94" s="58"/>
      <c r="B94" s="62" t="s">
        <v>76</v>
      </c>
      <c r="C94" s="60"/>
      <c r="D94" s="61">
        <v>4800</v>
      </c>
      <c r="E94" s="1"/>
    </row>
    <row r="95" spans="1:6">
      <c r="A95" s="58"/>
      <c r="B95" s="62" t="s">
        <v>77</v>
      </c>
      <c r="C95" s="60"/>
      <c r="D95" s="61">
        <v>25000</v>
      </c>
      <c r="E95" s="1"/>
    </row>
    <row r="96" spans="1:6" ht="13.5">
      <c r="A96" s="58"/>
      <c r="B96" s="64" t="s">
        <v>78</v>
      </c>
      <c r="C96" s="60"/>
      <c r="D96" s="61">
        <v>8500</v>
      </c>
      <c r="E96" s="1"/>
    </row>
    <row r="97" spans="1:5" ht="13.5">
      <c r="A97" s="58"/>
      <c r="B97" s="65" t="s">
        <v>69</v>
      </c>
      <c r="C97" s="66">
        <f>SUM(C89:C96)</f>
        <v>1207246.1800000002</v>
      </c>
      <c r="D97" s="67">
        <f>SUM(D89:D96)</f>
        <v>236500</v>
      </c>
      <c r="E97" s="1"/>
    </row>
    <row r="98" spans="1:5">
      <c r="A98" s="68"/>
    </row>
    <row r="101" spans="1:5">
      <c r="B101" s="1" t="s">
        <v>79</v>
      </c>
      <c r="C101" s="3" t="s">
        <v>80</v>
      </c>
    </row>
    <row r="102" spans="1:5">
      <c r="B102" s="54"/>
    </row>
    <row r="103" spans="1:5">
      <c r="B103" s="54"/>
    </row>
    <row r="104" spans="1:5">
      <c r="B104" s="54"/>
    </row>
    <row r="105" spans="1:5">
      <c r="B105" s="54"/>
    </row>
    <row r="106" spans="1:5">
      <c r="B106" s="54"/>
    </row>
  </sheetData>
  <mergeCells count="8">
    <mergeCell ref="F26:F27"/>
    <mergeCell ref="B82:C82"/>
    <mergeCell ref="B3:F3"/>
    <mergeCell ref="B5:C5"/>
    <mergeCell ref="B11:B12"/>
    <mergeCell ref="C11:D11"/>
    <mergeCell ref="E11:E12"/>
    <mergeCell ref="F11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2022-07-26T14:30:08Z</dcterms:created>
  <dcterms:modified xsi:type="dcterms:W3CDTF">2022-07-26T14:36:49Z</dcterms:modified>
</cp:coreProperties>
</file>